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500" windowHeight="5355" activeTab="3"/>
  </bookViews>
  <sheets>
    <sheet name="LOC - MIE Lines" sheetId="1" r:id="rId1"/>
    <sheet name="Comparison Chart" sheetId="2" r:id="rId2"/>
    <sheet name="Parabolic O2" sheetId="3" r:id="rId3"/>
    <sheet name="Scroller" sheetId="4" r:id="rId4"/>
    <sheet name="LOC Plot" sheetId="5" r:id="rId5"/>
    <sheet name="LOC Data Calc 21%" sheetId="6" r:id="rId6"/>
    <sheet name="LOC Data Calc 18%" sheetId="7" r:id="rId7"/>
    <sheet name="LOC Data Calc 16%" sheetId="8" r:id="rId8"/>
    <sheet name="LOC Data Calc 15.06%" sheetId="9" r:id="rId9"/>
    <sheet name="LOC Data Calc 14%" sheetId="10" r:id="rId10"/>
    <sheet name="LOC Data Calc 13%" sheetId="11" r:id="rId11"/>
    <sheet name="LOC Data Calc 12%" sheetId="12" r:id="rId12"/>
    <sheet name="LOC Data Calc 11.64%" sheetId="13" r:id="rId13"/>
    <sheet name="MIE - 20J" sheetId="14" r:id="rId14"/>
  </sheets>
  <definedNames>
    <definedName name="solver_adj" localSheetId="4" hidden="1">'LOC Plot'!$I$34:$I$35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hs1" localSheetId="4" hidden="1">'LOC Plot'!$I$37</definedName>
    <definedName name="solver_lin" localSheetId="4" hidden="1">2</definedName>
    <definedName name="solver_neg" localSheetId="4" hidden="1">2</definedName>
    <definedName name="solver_num" localSheetId="4" hidden="1">1</definedName>
    <definedName name="solver_nwt" localSheetId="4" hidden="1">1</definedName>
    <definedName name="solver_opt" localSheetId="4" hidden="1">'LOC Plot'!$I$43</definedName>
    <definedName name="solver_pre" localSheetId="4" hidden="1">0.000001</definedName>
    <definedName name="solver_rel1" localSheetId="4" hidden="1">2</definedName>
    <definedName name="solver_rhs1" localSheetId="4" hidden="1">11.64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3</definedName>
    <definedName name="solver_val" localSheetId="4" hidden="1">21</definedName>
  </definedNames>
  <calcPr fullCalcOnLoad="1"/>
</workbook>
</file>

<file path=xl/sharedStrings.xml><?xml version="1.0" encoding="utf-8"?>
<sst xmlns="http://schemas.openxmlformats.org/spreadsheetml/2006/main" count="115" uniqueCount="35">
  <si>
    <t>Altitude</t>
  </si>
  <si>
    <t>a</t>
  </si>
  <si>
    <r>
      <t>T</t>
    </r>
    <r>
      <rPr>
        <b/>
        <vertAlign val="subscript"/>
        <sz val="10"/>
        <rFont val="Arial"/>
        <family val="2"/>
      </rPr>
      <t>min</t>
    </r>
  </si>
  <si>
    <r>
      <t>T</t>
    </r>
    <r>
      <rPr>
        <b/>
        <vertAlign val="subscript"/>
        <sz val="10"/>
        <rFont val="Arial"/>
        <family val="2"/>
      </rPr>
      <t>fp</t>
    </r>
  </si>
  <si>
    <r>
      <t>T</t>
    </r>
    <r>
      <rPr>
        <b/>
        <vertAlign val="subscript"/>
        <sz val="10"/>
        <rFont val="Arial"/>
        <family val="2"/>
      </rPr>
      <t>f,1</t>
    </r>
  </si>
  <si>
    <r>
      <t>T</t>
    </r>
    <r>
      <rPr>
        <b/>
        <vertAlign val="subscript"/>
        <sz val="10"/>
        <rFont val="Arial"/>
        <family val="2"/>
      </rPr>
      <t>f,2</t>
    </r>
  </si>
  <si>
    <t>Eign</t>
  </si>
  <si>
    <t>Ln(Eign)</t>
  </si>
  <si>
    <t>Eignmin</t>
  </si>
  <si>
    <t>LN(Eignmin)</t>
  </si>
  <si>
    <r>
      <t>T</t>
    </r>
    <r>
      <rPr>
        <b/>
        <vertAlign val="subscript"/>
        <sz val="10"/>
        <rFont val="Arial"/>
        <family val="2"/>
      </rPr>
      <t>f,1,2</t>
    </r>
  </si>
  <si>
    <t>OC</t>
  </si>
  <si>
    <t>Ln(OC)</t>
  </si>
  <si>
    <r>
      <t>(OC)</t>
    </r>
    <r>
      <rPr>
        <b/>
        <vertAlign val="subscript"/>
        <sz val="10"/>
        <rFont val="Arial"/>
        <family val="2"/>
      </rPr>
      <t>min</t>
    </r>
  </si>
  <si>
    <r>
      <t>LN(OC)</t>
    </r>
    <r>
      <rPr>
        <b/>
        <vertAlign val="subscript"/>
        <sz val="10"/>
        <rFont val="Arial"/>
        <family val="2"/>
      </rPr>
      <t>min</t>
    </r>
  </si>
  <si>
    <t>Oxygen level</t>
  </si>
  <si>
    <t>data</t>
  </si>
  <si>
    <t>psia</t>
  </si>
  <si>
    <t>Max Alt</t>
  </si>
  <si>
    <t>O2 Limit</t>
  </si>
  <si>
    <t>Eign J</t>
  </si>
  <si>
    <t>Stoich.</t>
  </si>
  <si>
    <t>%</t>
  </si>
  <si>
    <t>O2 level</t>
  </si>
  <si>
    <t>Flash Point</t>
  </si>
  <si>
    <t>Deg F</t>
  </si>
  <si>
    <t>E ignition</t>
  </si>
  <si>
    <t>Milli-Joules</t>
  </si>
  <si>
    <t xml:space="preserve">TIME </t>
  </si>
  <si>
    <t>ALT</t>
  </si>
  <si>
    <t>tat</t>
  </si>
  <si>
    <t>z</t>
  </si>
  <si>
    <t>tfuel</t>
  </si>
  <si>
    <t>747 cwt typical mission OAT= 80 Deg F</t>
  </si>
  <si>
    <t>Pressure (psia)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</si>
</sst>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"/>
    <numFmt numFmtId="166" formatCode="0.0000000000"/>
    <numFmt numFmtId="167" formatCode="0.0000E+00"/>
    <numFmt numFmtId="168" formatCode="0.00000"/>
    <numFmt numFmtId="169" formatCode="#,##0.00000"/>
  </numFmts>
  <fonts count="19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  <font>
      <vertAlign val="superscript"/>
      <sz val="9.75"/>
      <name val="Arial"/>
      <family val="0"/>
    </font>
    <font>
      <sz val="9.5"/>
      <name val="Arial"/>
      <family val="0"/>
    </font>
    <font>
      <b/>
      <sz val="16"/>
      <name val="Arial"/>
      <family val="2"/>
    </font>
    <font>
      <b/>
      <sz val="13.5"/>
      <name val="Arial"/>
      <family val="2"/>
    </font>
    <font>
      <b/>
      <vertAlign val="subscript"/>
      <sz val="10.5"/>
      <name val="Arial"/>
      <family val="2"/>
    </font>
    <font>
      <b/>
      <sz val="10.5"/>
      <name val="Arial"/>
      <family val="0"/>
    </font>
    <font>
      <b/>
      <sz val="9"/>
      <name val="Arial"/>
      <family val="0"/>
    </font>
    <font>
      <sz val="14.5"/>
      <name val="Arial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2" fillId="2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Limiting Oxygen Concentration Curves for Various Ignition Energies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9875"/>
          <c:w val="0.9325"/>
          <c:h val="0.842"/>
        </c:manualLayout>
      </c:layout>
      <c:scatterChart>
        <c:scatterStyle val="smooth"/>
        <c:varyColors val="0"/>
        <c:ser>
          <c:idx val="0"/>
          <c:order val="0"/>
          <c:tx>
            <c:v>Steve's Test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'LOC Plot'!$E$27:$E$31</c:f>
              <c:numCach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xVal>
          <c:yVal>
            <c:numRef>
              <c:f>'LOC Plot'!$F$27:$F$31</c:f>
              <c:numCache>
                <c:ptCount val="5"/>
                <c:pt idx="0">
                  <c:v>11.64</c:v>
                </c:pt>
                <c:pt idx="1">
                  <c:v>12.54</c:v>
                </c:pt>
                <c:pt idx="2">
                  <c:v>13.44</c:v>
                </c:pt>
                <c:pt idx="3">
                  <c:v>14.34</c:v>
                </c:pt>
                <c:pt idx="4">
                  <c:v>15.24</c:v>
                </c:pt>
              </c:numCache>
            </c:numRef>
          </c:yVal>
          <c:smooth val="1"/>
        </c:ser>
        <c:ser>
          <c:idx val="1"/>
          <c:order val="1"/>
          <c:tx>
            <c:v>Equation line 20 Joule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'LOC Plot'!$D$37:$D$77</c:f>
              <c:numCache>
                <c:ptCount val="4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</c:numCache>
            </c:numRef>
          </c:xVal>
          <c:yVal>
            <c:numRef>
              <c:f>'LOC Plot'!$I$37:$I$77</c:f>
              <c:numCache>
                <c:ptCount val="41"/>
                <c:pt idx="0">
                  <c:v>12.11295103817568</c:v>
                </c:pt>
                <c:pt idx="1">
                  <c:v>12.267794688312918</c:v>
                </c:pt>
                <c:pt idx="2">
                  <c:v>12.424812416404738</c:v>
                </c:pt>
                <c:pt idx="3">
                  <c:v>12.584066143038953</c:v>
                </c:pt>
                <c:pt idx="4">
                  <c:v>12.745620472435226</c:v>
                </c:pt>
                <c:pt idx="5">
                  <c:v>12.909542849798836</c:v>
                </c:pt>
                <c:pt idx="6">
                  <c:v>13.075903730379235</c:v>
                </c:pt>
                <c:pt idx="7">
                  <c:v>13.244776761293924</c:v>
                </c:pt>
                <c:pt idx="8">
                  <c:v>13.416238977292156</c:v>
                </c:pt>
                <c:pt idx="9">
                  <c:v>13.590371011760837</c:v>
                </c:pt>
                <c:pt idx="10">
                  <c:v>13.767257324419367</c:v>
                </c:pt>
                <c:pt idx="11">
                  <c:v>13.94698644731283</c:v>
                </c:pt>
                <c:pt idx="12">
                  <c:v>14.12965125089705</c:v>
                </c:pt>
                <c:pt idx="13">
                  <c:v>14.31534923221747</c:v>
                </c:pt>
                <c:pt idx="14">
                  <c:v>14.50418282742054</c:v>
                </c:pt>
                <c:pt idx="15">
                  <c:v>14.696259751105405</c:v>
                </c:pt>
                <c:pt idx="16">
                  <c:v>14.891693365330626</c:v>
                </c:pt>
                <c:pt idx="17">
                  <c:v>15.090603081441003</c:v>
                </c:pt>
                <c:pt idx="18">
                  <c:v>15.29311479828104</c:v>
                </c:pt>
                <c:pt idx="19">
                  <c:v>15.499361380821911</c:v>
                </c:pt>
                <c:pt idx="20">
                  <c:v>15.709483183758639</c:v>
                </c:pt>
                <c:pt idx="21">
                  <c:v>15.923628625245016</c:v>
                </c:pt>
                <c:pt idx="22">
                  <c:v>16.141954816640187</c:v>
                </c:pt>
                <c:pt idx="23">
                  <c:v>16.3646282549596</c:v>
                </c:pt>
                <c:pt idx="24">
                  <c:v>16.59182558567511</c:v>
                </c:pt>
                <c:pt idx="25">
                  <c:v>16.823734444618836</c:v>
                </c:pt>
                <c:pt idx="26">
                  <c:v>17.060554389043606</c:v>
                </c:pt>
                <c:pt idx="27">
                  <c:v>17.302497929415352</c:v>
                </c:pt>
                <c:pt idx="28">
                  <c:v>17.549791675305233</c:v>
                </c:pt>
                <c:pt idx="29">
                  <c:v>17.80267761086566</c:v>
                </c:pt>
                <c:pt idx="30">
                  <c:v>18.06141451788289</c:v>
                </c:pt>
                <c:pt idx="31">
                  <c:v>18.32627956738255</c:v>
                </c:pt>
                <c:pt idx="32">
                  <c:v>18.597570104327716</c:v>
                </c:pt>
                <c:pt idx="33">
                  <c:v>18.875605654221044</c:v>
                </c:pt>
                <c:pt idx="34">
                  <c:v>19.160730185566187</c:v>
                </c:pt>
                <c:pt idx="35">
                  <c:v>19.45331466836449</c:v>
                </c:pt>
                <c:pt idx="36">
                  <c:v>19.753759976381087</c:v>
                </c:pt>
                <c:pt idx="37">
                  <c:v>20.062500190142927</c:v>
                </c:pt>
                <c:pt idx="38">
                  <c:v>20.380006368956494</c:v>
                </c:pt>
                <c:pt idx="39">
                  <c:v>20.706790874206938</c:v>
                </c:pt>
                <c:pt idx="40">
                  <c:v>21.043412343541338</c:v>
                </c:pt>
              </c:numCache>
            </c:numRef>
          </c:yVal>
          <c:smooth val="1"/>
        </c:ser>
        <c:ser>
          <c:idx val="2"/>
          <c:order val="2"/>
          <c:tx>
            <c:v>Equation line 1 Joule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'LOC Plot'!$D$37:$D$77</c:f>
              <c:numCache>
                <c:ptCount val="4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</c:numCache>
            </c:numRef>
          </c:xVal>
          <c:yVal>
            <c:numRef>
              <c:f>'LOC Plot'!$J$37:$J$77</c:f>
              <c:numCache>
                <c:ptCount val="41"/>
                <c:pt idx="0">
                  <c:v>14.348066887474314</c:v>
                </c:pt>
                <c:pt idx="1">
                  <c:v>14.502910537611552</c:v>
                </c:pt>
                <c:pt idx="2">
                  <c:v>14.659928265703371</c:v>
                </c:pt>
                <c:pt idx="3">
                  <c:v>14.819181992337587</c:v>
                </c:pt>
                <c:pt idx="4">
                  <c:v>14.98073632173386</c:v>
                </c:pt>
                <c:pt idx="5">
                  <c:v>15.14465869909747</c:v>
                </c:pt>
                <c:pt idx="6">
                  <c:v>15.311019579677868</c:v>
                </c:pt>
                <c:pt idx="7">
                  <c:v>15.479892610592557</c:v>
                </c:pt>
                <c:pt idx="8">
                  <c:v>15.65135482659079</c:v>
                </c:pt>
                <c:pt idx="9">
                  <c:v>15.82548686105947</c:v>
                </c:pt>
                <c:pt idx="10">
                  <c:v>16.002373173718</c:v>
                </c:pt>
                <c:pt idx="11">
                  <c:v>16.18210229661146</c:v>
                </c:pt>
                <c:pt idx="12">
                  <c:v>16.36476710019568</c:v>
                </c:pt>
                <c:pt idx="13">
                  <c:v>16.5504650815161</c:v>
                </c:pt>
                <c:pt idx="14">
                  <c:v>16.739298676719173</c:v>
                </c:pt>
                <c:pt idx="15">
                  <c:v>16.93137560040404</c:v>
                </c:pt>
                <c:pt idx="16">
                  <c:v>17.12680921462926</c:v>
                </c:pt>
                <c:pt idx="17">
                  <c:v>17.325718930739637</c:v>
                </c:pt>
                <c:pt idx="18">
                  <c:v>17.528230647579676</c:v>
                </c:pt>
                <c:pt idx="19">
                  <c:v>17.734477230120547</c:v>
                </c:pt>
                <c:pt idx="20">
                  <c:v>17.944599033057273</c:v>
                </c:pt>
                <c:pt idx="21">
                  <c:v>18.15874447454365</c:v>
                </c:pt>
                <c:pt idx="22">
                  <c:v>18.37707066593882</c:v>
                </c:pt>
                <c:pt idx="23">
                  <c:v>18.599744104258235</c:v>
                </c:pt>
                <c:pt idx="24">
                  <c:v>18.826941434973744</c:v>
                </c:pt>
                <c:pt idx="25">
                  <c:v>19.05885029391747</c:v>
                </c:pt>
                <c:pt idx="26">
                  <c:v>19.29567023834224</c:v>
                </c:pt>
                <c:pt idx="27">
                  <c:v>19.537613778713986</c:v>
                </c:pt>
                <c:pt idx="28">
                  <c:v>19.784907524603867</c:v>
                </c:pt>
                <c:pt idx="29">
                  <c:v>20.037793460164295</c:v>
                </c:pt>
                <c:pt idx="30">
                  <c:v>20.296530367181525</c:v>
                </c:pt>
                <c:pt idx="31">
                  <c:v>20.561395416681183</c:v>
                </c:pt>
                <c:pt idx="32">
                  <c:v>20.83268595362635</c:v>
                </c:pt>
                <c:pt idx="33">
                  <c:v>21.110721503519677</c:v>
                </c:pt>
                <c:pt idx="34">
                  <c:v>21.39584603486482</c:v>
                </c:pt>
                <c:pt idx="35">
                  <c:v>21.688430517663125</c:v>
                </c:pt>
                <c:pt idx="36">
                  <c:v>21.98887582567972</c:v>
                </c:pt>
                <c:pt idx="37">
                  <c:v>22.29761603944156</c:v>
                </c:pt>
                <c:pt idx="38">
                  <c:v>22.615122218255127</c:v>
                </c:pt>
                <c:pt idx="39">
                  <c:v>22.94190672350557</c:v>
                </c:pt>
                <c:pt idx="40">
                  <c:v>23.27852819283997</c:v>
                </c:pt>
              </c:numCache>
            </c:numRef>
          </c:yVal>
          <c:smooth val="1"/>
        </c:ser>
        <c:ser>
          <c:idx val="3"/>
          <c:order val="3"/>
          <c:tx>
            <c:v>Equation line 0.002 Joule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'LOC Plot'!$D$37:$D$77</c:f>
              <c:numCache>
                <c:ptCount val="4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</c:numCache>
            </c:numRef>
          </c:xVal>
          <c:yVal>
            <c:numRef>
              <c:f>'LOC Plot'!$N$37:$N$77</c:f>
              <c:numCache>
                <c:ptCount val="41"/>
                <c:pt idx="0">
                  <c:v>20.70274472758997</c:v>
                </c:pt>
                <c:pt idx="1">
                  <c:v>20.857588377727208</c:v>
                </c:pt>
                <c:pt idx="2">
                  <c:v>21.014606105819027</c:v>
                </c:pt>
                <c:pt idx="3">
                  <c:v>21.173859832453243</c:v>
                </c:pt>
                <c:pt idx="4">
                  <c:v>21.335414161849513</c:v>
                </c:pt>
                <c:pt idx="5">
                  <c:v>21.499336539213125</c:v>
                </c:pt>
                <c:pt idx="6">
                  <c:v>21.665697419793524</c:v>
                </c:pt>
                <c:pt idx="7">
                  <c:v>21.834570450708213</c:v>
                </c:pt>
                <c:pt idx="8">
                  <c:v>22.006032666706446</c:v>
                </c:pt>
                <c:pt idx="9">
                  <c:v>22.180164701175126</c:v>
                </c:pt>
                <c:pt idx="10">
                  <c:v>22.357051013833654</c:v>
                </c:pt>
                <c:pt idx="11">
                  <c:v>22.536780136727117</c:v>
                </c:pt>
                <c:pt idx="12">
                  <c:v>22.719444940311337</c:v>
                </c:pt>
                <c:pt idx="13">
                  <c:v>22.905142921631757</c:v>
                </c:pt>
                <c:pt idx="14">
                  <c:v>23.09397651683483</c:v>
                </c:pt>
                <c:pt idx="15">
                  <c:v>23.286053440519694</c:v>
                </c:pt>
                <c:pt idx="16">
                  <c:v>23.481487054744917</c:v>
                </c:pt>
                <c:pt idx="17">
                  <c:v>23.680396770855292</c:v>
                </c:pt>
                <c:pt idx="18">
                  <c:v>23.88290848769533</c:v>
                </c:pt>
                <c:pt idx="19">
                  <c:v>24.089155070236203</c:v>
                </c:pt>
                <c:pt idx="20">
                  <c:v>24.29927687317293</c:v>
                </c:pt>
                <c:pt idx="21">
                  <c:v>24.513422314659305</c:v>
                </c:pt>
                <c:pt idx="22">
                  <c:v>24.731748506054476</c:v>
                </c:pt>
                <c:pt idx="23">
                  <c:v>24.95442194437389</c:v>
                </c:pt>
                <c:pt idx="24">
                  <c:v>25.1816192750894</c:v>
                </c:pt>
                <c:pt idx="25">
                  <c:v>25.413528134033125</c:v>
                </c:pt>
                <c:pt idx="26">
                  <c:v>25.650348078457895</c:v>
                </c:pt>
                <c:pt idx="27">
                  <c:v>25.892291618829642</c:v>
                </c:pt>
                <c:pt idx="28">
                  <c:v>26.139585364719522</c:v>
                </c:pt>
                <c:pt idx="29">
                  <c:v>26.39247130027995</c:v>
                </c:pt>
                <c:pt idx="30">
                  <c:v>26.65120820729718</c:v>
                </c:pt>
                <c:pt idx="31">
                  <c:v>26.91607325679684</c:v>
                </c:pt>
                <c:pt idx="32">
                  <c:v>27.187363793742005</c:v>
                </c:pt>
                <c:pt idx="33">
                  <c:v>27.465399343635333</c:v>
                </c:pt>
                <c:pt idx="34">
                  <c:v>27.750523874980477</c:v>
                </c:pt>
                <c:pt idx="35">
                  <c:v>28.04310835777878</c:v>
                </c:pt>
                <c:pt idx="36">
                  <c:v>28.343553665795376</c:v>
                </c:pt>
                <c:pt idx="37">
                  <c:v>28.652293879557217</c:v>
                </c:pt>
                <c:pt idx="38">
                  <c:v>28.969800058370783</c:v>
                </c:pt>
                <c:pt idx="39">
                  <c:v>29.296584563621227</c:v>
                </c:pt>
                <c:pt idx="40">
                  <c:v>29.633206032955627</c:v>
                </c:pt>
              </c:numCache>
            </c:numRef>
          </c:yVal>
          <c:smooth val="1"/>
        </c:ser>
        <c:ser>
          <c:idx val="4"/>
          <c:order val="4"/>
          <c:tx>
            <c:v>Equation line 0.01 Joule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'LOC Plot'!$D$37:$D$77</c:f>
              <c:numCache>
                <c:ptCount val="4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</c:numCache>
            </c:numRef>
          </c:xVal>
          <c:yVal>
            <c:numRef>
              <c:f>'LOC Plot'!$K$37:$K$77</c:f>
              <c:numCache>
                <c:ptCount val="41"/>
                <c:pt idx="0">
                  <c:v>17.783984363240027</c:v>
                </c:pt>
                <c:pt idx="1">
                  <c:v>17.938828013377265</c:v>
                </c:pt>
                <c:pt idx="2">
                  <c:v>18.095845741469084</c:v>
                </c:pt>
                <c:pt idx="3">
                  <c:v>18.2550994681033</c:v>
                </c:pt>
                <c:pt idx="4">
                  <c:v>18.41665379749957</c:v>
                </c:pt>
                <c:pt idx="5">
                  <c:v>18.580576174863182</c:v>
                </c:pt>
                <c:pt idx="6">
                  <c:v>18.74693705544358</c:v>
                </c:pt>
                <c:pt idx="7">
                  <c:v>18.91581008635827</c:v>
                </c:pt>
                <c:pt idx="8">
                  <c:v>19.087272302356503</c:v>
                </c:pt>
                <c:pt idx="9">
                  <c:v>19.261404336825183</c:v>
                </c:pt>
                <c:pt idx="10">
                  <c:v>19.43829064948371</c:v>
                </c:pt>
                <c:pt idx="11">
                  <c:v>19.618019772377174</c:v>
                </c:pt>
                <c:pt idx="12">
                  <c:v>19.800684575961395</c:v>
                </c:pt>
                <c:pt idx="13">
                  <c:v>19.986382557281814</c:v>
                </c:pt>
                <c:pt idx="14">
                  <c:v>20.175216152484886</c:v>
                </c:pt>
                <c:pt idx="15">
                  <c:v>20.36729307616975</c:v>
                </c:pt>
                <c:pt idx="16">
                  <c:v>20.562726690394975</c:v>
                </c:pt>
                <c:pt idx="17">
                  <c:v>20.76163640650535</c:v>
                </c:pt>
                <c:pt idx="18">
                  <c:v>20.96414812334539</c:v>
                </c:pt>
                <c:pt idx="19">
                  <c:v>21.17039470588626</c:v>
                </c:pt>
                <c:pt idx="20">
                  <c:v>21.380516508822986</c:v>
                </c:pt>
                <c:pt idx="21">
                  <c:v>21.594661950309362</c:v>
                </c:pt>
                <c:pt idx="22">
                  <c:v>21.812988141704533</c:v>
                </c:pt>
                <c:pt idx="23">
                  <c:v>22.035661580023948</c:v>
                </c:pt>
                <c:pt idx="24">
                  <c:v>22.262858910739457</c:v>
                </c:pt>
                <c:pt idx="25">
                  <c:v>22.494767769683182</c:v>
                </c:pt>
                <c:pt idx="26">
                  <c:v>22.731587714107953</c:v>
                </c:pt>
                <c:pt idx="27">
                  <c:v>22.9735312544797</c:v>
                </c:pt>
                <c:pt idx="28">
                  <c:v>23.22082500036958</c:v>
                </c:pt>
                <c:pt idx="29">
                  <c:v>23.473710935930008</c:v>
                </c:pt>
                <c:pt idx="30">
                  <c:v>23.732447842947238</c:v>
                </c:pt>
                <c:pt idx="31">
                  <c:v>23.997312892446896</c:v>
                </c:pt>
                <c:pt idx="32">
                  <c:v>24.268603429392062</c:v>
                </c:pt>
                <c:pt idx="33">
                  <c:v>24.54663897928539</c:v>
                </c:pt>
                <c:pt idx="34">
                  <c:v>24.831763510630534</c:v>
                </c:pt>
                <c:pt idx="35">
                  <c:v>25.124347993428838</c:v>
                </c:pt>
                <c:pt idx="36">
                  <c:v>25.424793301445433</c:v>
                </c:pt>
                <c:pt idx="37">
                  <c:v>25.733533515207274</c:v>
                </c:pt>
                <c:pt idx="38">
                  <c:v>26.05103969402084</c:v>
                </c:pt>
                <c:pt idx="39">
                  <c:v>26.377824199271284</c:v>
                </c:pt>
                <c:pt idx="40">
                  <c:v>26.714445668605684</c:v>
                </c:pt>
              </c:numCache>
            </c:numRef>
          </c:yVal>
          <c:smooth val="1"/>
        </c:ser>
        <c:ser>
          <c:idx val="5"/>
          <c:order val="5"/>
          <c:tx>
            <c:v>Equation line 0.001 Joule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'LOC Plot'!$D$37:$D$77</c:f>
              <c:numCache>
                <c:ptCount val="4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</c:numCache>
            </c:numRef>
          </c:xVal>
          <c:yVal>
            <c:numRef>
              <c:f>'LOC Plot'!$L$37:$L$77</c:f>
              <c:numCache>
                <c:ptCount val="41"/>
                <c:pt idx="0">
                  <c:v>19.501943101122887</c:v>
                </c:pt>
                <c:pt idx="1">
                  <c:v>19.656786751260125</c:v>
                </c:pt>
                <c:pt idx="2">
                  <c:v>19.813804479351944</c:v>
                </c:pt>
                <c:pt idx="3">
                  <c:v>19.97305820598616</c:v>
                </c:pt>
                <c:pt idx="4">
                  <c:v>20.13461253538243</c:v>
                </c:pt>
                <c:pt idx="5">
                  <c:v>20.298534912746042</c:v>
                </c:pt>
                <c:pt idx="6">
                  <c:v>20.46489579332644</c:v>
                </c:pt>
                <c:pt idx="7">
                  <c:v>20.63376882424113</c:v>
                </c:pt>
                <c:pt idx="8">
                  <c:v>20.805231040239363</c:v>
                </c:pt>
                <c:pt idx="9">
                  <c:v>20.979363074708044</c:v>
                </c:pt>
                <c:pt idx="10">
                  <c:v>21.15624938736657</c:v>
                </c:pt>
                <c:pt idx="11">
                  <c:v>21.335978510260034</c:v>
                </c:pt>
                <c:pt idx="12">
                  <c:v>21.518643313844255</c:v>
                </c:pt>
                <c:pt idx="13">
                  <c:v>21.704341295164674</c:v>
                </c:pt>
                <c:pt idx="14">
                  <c:v>21.893174890367746</c:v>
                </c:pt>
                <c:pt idx="15">
                  <c:v>22.08525181405261</c:v>
                </c:pt>
                <c:pt idx="16">
                  <c:v>22.280685428277835</c:v>
                </c:pt>
                <c:pt idx="17">
                  <c:v>22.47959514438821</c:v>
                </c:pt>
                <c:pt idx="18">
                  <c:v>22.68210686122825</c:v>
                </c:pt>
                <c:pt idx="19">
                  <c:v>22.88835344376912</c:v>
                </c:pt>
                <c:pt idx="20">
                  <c:v>23.098475246705846</c:v>
                </c:pt>
                <c:pt idx="21">
                  <c:v>23.312620688192222</c:v>
                </c:pt>
                <c:pt idx="22">
                  <c:v>23.530946879587393</c:v>
                </c:pt>
                <c:pt idx="23">
                  <c:v>23.753620317906808</c:v>
                </c:pt>
                <c:pt idx="24">
                  <c:v>23.980817648622317</c:v>
                </c:pt>
                <c:pt idx="25">
                  <c:v>24.212726507566042</c:v>
                </c:pt>
                <c:pt idx="26">
                  <c:v>24.449546451990813</c:v>
                </c:pt>
                <c:pt idx="27">
                  <c:v>24.69148999236256</c:v>
                </c:pt>
                <c:pt idx="28">
                  <c:v>24.93878373825244</c:v>
                </c:pt>
                <c:pt idx="29">
                  <c:v>25.191669673812868</c:v>
                </c:pt>
                <c:pt idx="30">
                  <c:v>25.450406580830098</c:v>
                </c:pt>
                <c:pt idx="31">
                  <c:v>25.715271630329756</c:v>
                </c:pt>
                <c:pt idx="32">
                  <c:v>25.986562167274922</c:v>
                </c:pt>
                <c:pt idx="33">
                  <c:v>26.26459771716825</c:v>
                </c:pt>
                <c:pt idx="34">
                  <c:v>26.549722248513394</c:v>
                </c:pt>
                <c:pt idx="35">
                  <c:v>26.842306731311698</c:v>
                </c:pt>
                <c:pt idx="36">
                  <c:v>27.142752039328293</c:v>
                </c:pt>
                <c:pt idx="37">
                  <c:v>27.451492253090134</c:v>
                </c:pt>
                <c:pt idx="38">
                  <c:v>27.7689984319037</c:v>
                </c:pt>
                <c:pt idx="39">
                  <c:v>28.095782937154144</c:v>
                </c:pt>
                <c:pt idx="40">
                  <c:v>28.432404406488544</c:v>
                </c:pt>
              </c:numCache>
            </c:numRef>
          </c:yVal>
          <c:smooth val="1"/>
        </c:ser>
        <c:ser>
          <c:idx val="6"/>
          <c:order val="6"/>
          <c:tx>
            <c:v>Equation line 0.0003 Joule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'LOC Plot'!$D$37:$D$77</c:f>
              <c:numCache>
                <c:ptCount val="4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</c:numCache>
            </c:numRef>
          </c:xVal>
          <c:yVal>
            <c:numRef>
              <c:f>'LOC Plot'!$M$37:$M$77</c:f>
              <c:numCache>
                <c:ptCount val="41"/>
                <c:pt idx="0">
                  <c:v>20.40022721043047</c:v>
                </c:pt>
                <c:pt idx="1">
                  <c:v>20.555070860567707</c:v>
                </c:pt>
                <c:pt idx="2">
                  <c:v>20.712088588659526</c:v>
                </c:pt>
                <c:pt idx="3">
                  <c:v>20.87134231529374</c:v>
                </c:pt>
                <c:pt idx="4">
                  <c:v>21.032896644690013</c:v>
                </c:pt>
                <c:pt idx="5">
                  <c:v>21.196819022053624</c:v>
                </c:pt>
                <c:pt idx="6">
                  <c:v>21.363179902634023</c:v>
                </c:pt>
                <c:pt idx="7">
                  <c:v>21.532052933548712</c:v>
                </c:pt>
                <c:pt idx="8">
                  <c:v>21.703515149546945</c:v>
                </c:pt>
                <c:pt idx="9">
                  <c:v>21.877647184015625</c:v>
                </c:pt>
                <c:pt idx="10">
                  <c:v>22.054533496674154</c:v>
                </c:pt>
                <c:pt idx="11">
                  <c:v>22.234262619567616</c:v>
                </c:pt>
                <c:pt idx="12">
                  <c:v>22.416927423151837</c:v>
                </c:pt>
                <c:pt idx="13">
                  <c:v>22.602625404472256</c:v>
                </c:pt>
                <c:pt idx="14">
                  <c:v>22.791458999675328</c:v>
                </c:pt>
                <c:pt idx="15">
                  <c:v>22.983535923360193</c:v>
                </c:pt>
                <c:pt idx="16">
                  <c:v>23.178969537585417</c:v>
                </c:pt>
                <c:pt idx="17">
                  <c:v>23.37787925369579</c:v>
                </c:pt>
                <c:pt idx="18">
                  <c:v>23.58039097053583</c:v>
                </c:pt>
                <c:pt idx="19">
                  <c:v>23.7866375530767</c:v>
                </c:pt>
                <c:pt idx="20">
                  <c:v>23.996759356013428</c:v>
                </c:pt>
                <c:pt idx="21">
                  <c:v>24.210904797499804</c:v>
                </c:pt>
                <c:pt idx="22">
                  <c:v>24.429230988894975</c:v>
                </c:pt>
                <c:pt idx="23">
                  <c:v>24.65190442721439</c:v>
                </c:pt>
                <c:pt idx="24">
                  <c:v>24.8791017579299</c:v>
                </c:pt>
                <c:pt idx="25">
                  <c:v>25.111010616873624</c:v>
                </c:pt>
                <c:pt idx="26">
                  <c:v>25.347830561298395</c:v>
                </c:pt>
                <c:pt idx="27">
                  <c:v>25.58977410167014</c:v>
                </c:pt>
                <c:pt idx="28">
                  <c:v>25.83706784756002</c:v>
                </c:pt>
                <c:pt idx="29">
                  <c:v>26.08995378312045</c:v>
                </c:pt>
                <c:pt idx="30">
                  <c:v>26.34869069013768</c:v>
                </c:pt>
                <c:pt idx="31">
                  <c:v>26.613555739637338</c:v>
                </c:pt>
                <c:pt idx="32">
                  <c:v>26.884846276582504</c:v>
                </c:pt>
                <c:pt idx="33">
                  <c:v>27.162881826475832</c:v>
                </c:pt>
                <c:pt idx="34">
                  <c:v>27.448006357820976</c:v>
                </c:pt>
                <c:pt idx="35">
                  <c:v>27.74059084061928</c:v>
                </c:pt>
                <c:pt idx="36">
                  <c:v>28.041036148635875</c:v>
                </c:pt>
                <c:pt idx="37">
                  <c:v>28.349776362397716</c:v>
                </c:pt>
                <c:pt idx="38">
                  <c:v>28.667282541211282</c:v>
                </c:pt>
                <c:pt idx="39">
                  <c:v>28.994067046461726</c:v>
                </c:pt>
                <c:pt idx="40">
                  <c:v>29.330688515796126</c:v>
                </c:pt>
              </c:numCache>
            </c:numRef>
          </c:yVal>
          <c:smooth val="1"/>
        </c:ser>
        <c:axId val="7033340"/>
        <c:axId val="63300061"/>
      </c:scatterChart>
      <c:valAx>
        <c:axId val="7033340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Altitude (kft)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crossAx val="63300061"/>
        <c:crosses val="autoZero"/>
        <c:crossBetween val="midCat"/>
        <c:dispUnits/>
      </c:valAx>
      <c:valAx>
        <c:axId val="63300061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Oxygen Concentration (vol. 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33340"/>
        <c:crosses val="autoZero"/>
        <c:crossBetween val="midCat"/>
        <c:dispUnits/>
        <c:minorUnit val="1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54325"/>
          <c:y val="0.52425"/>
          <c:w val="0.332"/>
          <c:h val="0.31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Comparison Plot of Calculated Flammability Limits -- 20 J &amp; 21% O</a:t>
            </a:r>
            <a:r>
              <a:rPr lang="en-US" cap="none" sz="140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Contours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6"/>
          <c:w val="0.92075"/>
          <c:h val="0.8375"/>
        </c:manualLayout>
      </c:layout>
      <c:scatterChart>
        <c:scatterStyle val="smooth"/>
        <c:varyColors val="0"/>
        <c:ser>
          <c:idx val="10"/>
          <c:order val="0"/>
          <c:tx>
            <c:v>20 J line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'MIE - 20J'!$I$2:$I$67</c:f>
              <c:numCache>
                <c:ptCount val="66"/>
                <c:pt idx="0">
                  <c:v>182.9734585068348</c:v>
                </c:pt>
                <c:pt idx="1">
                  <c:v>181.11685217703146</c:v>
                </c:pt>
                <c:pt idx="2">
                  <c:v>179.26483828718818</c:v>
                </c:pt>
                <c:pt idx="3">
                  <c:v>177.41720357894368</c:v>
                </c:pt>
                <c:pt idx="4">
                  <c:v>175.57374005210673</c:v>
                </c:pt>
                <c:pt idx="5">
                  <c:v>173.73424439782082</c:v>
                </c:pt>
                <c:pt idx="6">
                  <c:v>171.89851744355323</c:v>
                </c:pt>
                <c:pt idx="7">
                  <c:v>170.06636360620257</c:v>
                </c:pt>
                <c:pt idx="8">
                  <c:v>168.23759034958266</c:v>
                </c:pt>
                <c:pt idx="9">
                  <c:v>166.4120076424531</c:v>
                </c:pt>
                <c:pt idx="10">
                  <c:v>164.58942741312637</c:v>
                </c:pt>
                <c:pt idx="11">
                  <c:v>162.7696629964812</c:v>
                </c:pt>
                <c:pt idx="12">
                  <c:v>160.95252856894533</c:v>
                </c:pt>
                <c:pt idx="13">
                  <c:v>159.13783856667197</c:v>
                </c:pt>
                <c:pt idx="14">
                  <c:v>157.325407081709</c:v>
                </c:pt>
                <c:pt idx="15">
                  <c:v>155.5150472304372</c:v>
                </c:pt>
                <c:pt idx="16">
                  <c:v>153.70657048791935</c:v>
                </c:pt>
                <c:pt idx="17">
                  <c:v>151.8997859810294</c:v>
                </c:pt>
                <c:pt idx="18">
                  <c:v>150.09449973230505</c:v>
                </c:pt>
                <c:pt idx="19">
                  <c:v>148.29051384534563</c:v>
                </c:pt>
                <c:pt idx="20">
                  <c:v>146.48762562123352</c:v>
                </c:pt>
                <c:pt idx="21">
                  <c:v>144.68562659383502</c:v>
                </c:pt>
                <c:pt idx="22">
                  <c:v>142.88430146988213</c:v>
                </c:pt>
                <c:pt idx="23">
                  <c:v>141.08342695737298</c:v>
                </c:pt>
                <c:pt idx="24">
                  <c:v>139.2827704629646</c:v>
                </c:pt>
                <c:pt idx="25">
                  <c:v>137.48208863554817</c:v>
                </c:pt>
                <c:pt idx="26">
                  <c:v>135.6811257289438</c:v>
                </c:pt>
                <c:pt idx="27">
                  <c:v>133.87961175144216</c:v>
                </c:pt>
                <c:pt idx="28">
                  <c:v>132.07726036350132</c:v>
                </c:pt>
                <c:pt idx="29">
                  <c:v>130.27376647697167</c:v>
                </c:pt>
                <c:pt idx="30">
                  <c:v>128.468803499347</c:v>
                </c:pt>
                <c:pt idx="31">
                  <c:v>126.66202015419566</c:v>
                </c:pt>
                <c:pt idx="32">
                  <c:v>124.85303679339391</c:v>
                </c:pt>
                <c:pt idx="33">
                  <c:v>123.04144109711979</c:v>
                </c:pt>
                <c:pt idx="34">
                  <c:v>121.2267830325058</c:v>
                </c:pt>
                <c:pt idx="35">
                  <c:v>119.40856890967595</c:v>
                </c:pt>
                <c:pt idx="36">
                  <c:v>117.58625433227641</c:v>
                </c:pt>
                <c:pt idx="37">
                  <c:v>115.75923578533494</c:v>
                </c:pt>
                <c:pt idx="38">
                  <c:v>113.92684053188356</c:v>
                </c:pt>
                <c:pt idx="39">
                  <c:v>112.08831439496741</c:v>
                </c:pt>
                <c:pt idx="40">
                  <c:v>110.2428068744986</c:v>
                </c:pt>
                <c:pt idx="41">
                  <c:v>108.38935287601257</c:v>
                </c:pt>
                <c:pt idx="42">
                  <c:v>106.52685009192405</c:v>
                </c:pt>
                <c:pt idx="43">
                  <c:v>104.65403074745741</c:v>
                </c:pt>
                <c:pt idx="44">
                  <c:v>102.76942596101308</c:v>
                </c:pt>
                <c:pt idx="45">
                  <c:v>100.87132030790825</c:v>
                </c:pt>
                <c:pt idx="46">
                  <c:v>98.95769321656375</c:v>
                </c:pt>
                <c:pt idx="47">
                  <c:v>97.02614240678427</c:v>
                </c:pt>
                <c:pt idx="48">
                  <c:v>95.07378243878779</c:v>
                </c:pt>
                <c:pt idx="49">
                  <c:v>93.09710814032847</c:v>
                </c:pt>
                <c:pt idx="50">
                  <c:v>91.09180746154601</c:v>
                </c:pt>
                <c:pt idx="51">
                  <c:v>89.05249982745582</c:v>
                </c:pt>
                <c:pt idx="52">
                  <c:v>86.97236183198063</c:v>
                </c:pt>
                <c:pt idx="53">
                  <c:v>84.84257736115123</c:v>
                </c:pt>
                <c:pt idx="54">
                  <c:v>82.65150427124263</c:v>
                </c:pt>
                <c:pt idx="55">
                  <c:v>80.38336384606774</c:v>
                </c:pt>
                <c:pt idx="56">
                  <c:v>78.01608477993003</c:v>
                </c:pt>
                <c:pt idx="57">
                  <c:v>75.51755114346044</c:v>
                </c:pt>
                <c:pt idx="58">
                  <c:v>72.83858097923945</c:v>
                </c:pt>
                <c:pt idx="59">
                  <c:v>69.89842706157995</c:v>
                </c:pt>
                <c:pt idx="60">
                  <c:v>66.55021902767322</c:v>
                </c:pt>
                <c:pt idx="61">
                  <c:v>62.47673306208633</c:v>
                </c:pt>
                <c:pt idx="62">
                  <c:v>56.669653580076506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xVal>
          <c:yVal>
            <c:numRef>
              <c:f>'MIE - 20J'!$A$2:$A$67</c:f>
              <c:numCache>
                <c:ptCount val="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</c:numCache>
            </c:numRef>
          </c:yVal>
          <c:smooth val="1"/>
        </c:ser>
        <c:ser>
          <c:idx val="11"/>
          <c:order val="1"/>
          <c:tx>
            <c:v>20 J line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'MIE - 20J'!$J$2:$J$67</c:f>
              <c:numCache>
                <c:ptCount val="66"/>
                <c:pt idx="0">
                  <c:v>101.02654149316521</c:v>
                </c:pt>
                <c:pt idx="1">
                  <c:v>99.88314782296854</c:v>
                </c:pt>
                <c:pt idx="2">
                  <c:v>98.7351617128118</c:v>
                </c:pt>
                <c:pt idx="3">
                  <c:v>97.58279642105632</c:v>
                </c:pt>
                <c:pt idx="4">
                  <c:v>96.42625994789327</c:v>
                </c:pt>
                <c:pt idx="5">
                  <c:v>95.26575560217917</c:v>
                </c:pt>
                <c:pt idx="6">
                  <c:v>94.10148255644677</c:v>
                </c:pt>
                <c:pt idx="7">
                  <c:v>92.93363639379743</c:v>
                </c:pt>
                <c:pt idx="8">
                  <c:v>91.76240965041735</c:v>
                </c:pt>
                <c:pt idx="9">
                  <c:v>90.58799235754692</c:v>
                </c:pt>
                <c:pt idx="10">
                  <c:v>89.41057258687361</c:v>
                </c:pt>
                <c:pt idx="11">
                  <c:v>88.23033700351878</c:v>
                </c:pt>
                <c:pt idx="12">
                  <c:v>87.04747143105467</c:v>
                </c:pt>
                <c:pt idx="13">
                  <c:v>85.86216143332803</c:v>
                </c:pt>
                <c:pt idx="14">
                  <c:v>84.67459291829103</c:v>
                </c:pt>
                <c:pt idx="15">
                  <c:v>83.4849527695628</c:v>
                </c:pt>
                <c:pt idx="16">
                  <c:v>82.29342951208065</c:v>
                </c:pt>
                <c:pt idx="17">
                  <c:v>81.1002140189706</c:v>
                </c:pt>
                <c:pt idx="18">
                  <c:v>79.90550026769495</c:v>
                </c:pt>
                <c:pt idx="19">
                  <c:v>78.70948615465437</c:v>
                </c:pt>
                <c:pt idx="20">
                  <c:v>77.51237437876648</c:v>
                </c:pt>
                <c:pt idx="21">
                  <c:v>76.31437340616498</c:v>
                </c:pt>
                <c:pt idx="22">
                  <c:v>75.11569853011785</c:v>
                </c:pt>
                <c:pt idx="23">
                  <c:v>73.91657304262702</c:v>
                </c:pt>
                <c:pt idx="24">
                  <c:v>72.71722953703538</c:v>
                </c:pt>
                <c:pt idx="25">
                  <c:v>71.51791136445183</c:v>
                </c:pt>
                <c:pt idx="26">
                  <c:v>70.31887427105617</c:v>
                </c:pt>
                <c:pt idx="27">
                  <c:v>69.12038824855784</c:v>
                </c:pt>
                <c:pt idx="28">
                  <c:v>67.92273963649868</c:v>
                </c:pt>
                <c:pt idx="29">
                  <c:v>66.72623352302831</c:v>
                </c:pt>
                <c:pt idx="30">
                  <c:v>65.53119650065301</c:v>
                </c:pt>
                <c:pt idx="31">
                  <c:v>64.33797984580434</c:v>
                </c:pt>
                <c:pt idx="32">
                  <c:v>63.14696320660609</c:v>
                </c:pt>
                <c:pt idx="33">
                  <c:v>61.95855890288021</c:v>
                </c:pt>
                <c:pt idx="34">
                  <c:v>60.77321696749421</c:v>
                </c:pt>
                <c:pt idx="35">
                  <c:v>59.59143109032404</c:v>
                </c:pt>
                <c:pt idx="36">
                  <c:v>58.41374566772359</c:v>
                </c:pt>
                <c:pt idx="37">
                  <c:v>57.24076421466507</c:v>
                </c:pt>
                <c:pt idx="38">
                  <c:v>56.07315946811645</c:v>
                </c:pt>
                <c:pt idx="39">
                  <c:v>54.91168560503259</c:v>
                </c:pt>
                <c:pt idx="40">
                  <c:v>53.7571931255014</c:v>
                </c:pt>
                <c:pt idx="41">
                  <c:v>52.610647123987434</c:v>
                </c:pt>
                <c:pt idx="42">
                  <c:v>51.47314990807595</c:v>
                </c:pt>
                <c:pt idx="43">
                  <c:v>50.34596925254259</c:v>
                </c:pt>
                <c:pt idx="44">
                  <c:v>49.230574038986916</c:v>
                </c:pt>
                <c:pt idx="45">
                  <c:v>48.12867969209175</c:v>
                </c:pt>
                <c:pt idx="46">
                  <c:v>47.042306783436246</c:v>
                </c:pt>
                <c:pt idx="47">
                  <c:v>45.973857593215726</c:v>
                </c:pt>
                <c:pt idx="48">
                  <c:v>44.92621756121221</c:v>
                </c:pt>
                <c:pt idx="49">
                  <c:v>43.90289185967153</c:v>
                </c:pt>
                <c:pt idx="50">
                  <c:v>42.908192538453996</c:v>
                </c:pt>
                <c:pt idx="51">
                  <c:v>41.94750017254418</c:v>
                </c:pt>
                <c:pt idx="52">
                  <c:v>41.02763816801936</c:v>
                </c:pt>
                <c:pt idx="53">
                  <c:v>40.15742263884877</c:v>
                </c:pt>
                <c:pt idx="54">
                  <c:v>39.34849572875737</c:v>
                </c:pt>
                <c:pt idx="55">
                  <c:v>38.616636153932255</c:v>
                </c:pt>
                <c:pt idx="56">
                  <c:v>37.983915220069974</c:v>
                </c:pt>
                <c:pt idx="57">
                  <c:v>37.48244885653956</c:v>
                </c:pt>
                <c:pt idx="58">
                  <c:v>37.16141902076054</c:v>
                </c:pt>
                <c:pt idx="59">
                  <c:v>37.10157293842005</c:v>
                </c:pt>
                <c:pt idx="60">
                  <c:v>37.44978097232678</c:v>
                </c:pt>
                <c:pt idx="61">
                  <c:v>38.52326693791367</c:v>
                </c:pt>
                <c:pt idx="62">
                  <c:v>41.330346419923494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xVal>
          <c:yVal>
            <c:numRef>
              <c:f>'MIE - 20J'!$A$2:$A$67</c:f>
              <c:numCache>
                <c:ptCount val="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</c:numCache>
            </c:numRef>
          </c:yVal>
          <c:smooth val="1"/>
        </c:ser>
        <c:ser>
          <c:idx val="0"/>
          <c:order val="2"/>
          <c:tx>
            <c:v>21% 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'LOC Data Calc 21%'!$I$2:$I$83</c:f>
              <c:numCache>
                <c:ptCount val="82"/>
                <c:pt idx="0">
                  <c:v>182.81704770722848</c:v>
                </c:pt>
                <c:pt idx="1">
                  <c:v>181.0002981191338</c:v>
                </c:pt>
                <c:pt idx="2">
                  <c:v>179.1846695298686</c:v>
                </c:pt>
                <c:pt idx="3">
                  <c:v>177.37013061757983</c:v>
                </c:pt>
                <c:pt idx="4">
                  <c:v>175.55665025096314</c:v>
                </c:pt>
                <c:pt idx="5">
                  <c:v>173.74419746842923</c:v>
                </c:pt>
                <c:pt idx="6">
                  <c:v>171.9327414572832</c:v>
                </c:pt>
                <c:pt idx="7">
                  <c:v>170.12225153287588</c:v>
                </c:pt>
                <c:pt idx="8">
                  <c:v>168.3126971176847</c:v>
                </c:pt>
                <c:pt idx="9">
                  <c:v>166.50404772028224</c:v>
                </c:pt>
                <c:pt idx="10">
                  <c:v>164.69627291414798</c:v>
                </c:pt>
                <c:pt idx="11">
                  <c:v>162.88934231627852</c:v>
                </c:pt>
                <c:pt idx="12">
                  <c:v>161.0832255655502</c:v>
                </c:pt>
                <c:pt idx="13">
                  <c:v>159.27789230078554</c:v>
                </c:pt>
                <c:pt idx="14">
                  <c:v>157.4733121384738</c:v>
                </c:pt>
                <c:pt idx="15">
                  <c:v>155.6694546500939</c:v>
                </c:pt>
                <c:pt idx="16">
                  <c:v>153.86628933898461</c:v>
                </c:pt>
                <c:pt idx="17">
                  <c:v>152.06378561670562</c:v>
                </c:pt>
                <c:pt idx="18">
                  <c:v>150.26191277882884</c:v>
                </c:pt>
                <c:pt idx="19">
                  <c:v>148.46063998009714</c:v>
                </c:pt>
                <c:pt idx="20">
                  <c:v>146.65993620888275</c:v>
                </c:pt>
                <c:pt idx="21">
                  <c:v>144.85977026087477</c:v>
                </c:pt>
                <c:pt idx="22">
                  <c:v>143.06011071192017</c:v>
                </c:pt>
                <c:pt idx="23">
                  <c:v>141.2609258899371</c:v>
                </c:pt>
                <c:pt idx="24">
                  <c:v>139.46218384581545</c:v>
                </c:pt>
                <c:pt idx="25">
                  <c:v>137.66385232321122</c:v>
                </c:pt>
                <c:pt idx="26">
                  <c:v>135.86589872713716</c:v>
                </c:pt>
                <c:pt idx="27">
                  <c:v>134.06829009124266</c:v>
                </c:pt>
                <c:pt idx="28">
                  <c:v>132.27099304366857</c:v>
                </c:pt>
                <c:pt idx="29">
                  <c:v>130.47397377135397</c:v>
                </c:pt>
                <c:pt idx="30">
                  <c:v>128.67719798266086</c:v>
                </c:pt>
                <c:pt idx="31">
                  <c:v>126.88063086817303</c:v>
                </c:pt>
                <c:pt idx="32">
                  <c:v>125.08423705951192</c:v>
                </c:pt>
                <c:pt idx="33">
                  <c:v>123.28798058599952</c:v>
                </c:pt>
                <c:pt idx="34">
                  <c:v>121.49182482898334</c:v>
                </c:pt>
                <c:pt idx="35">
                  <c:v>119.69573247362106</c:v>
                </c:pt>
                <c:pt idx="36">
                  <c:v>117.89966545790509</c:v>
                </c:pt>
                <c:pt idx="37">
                  <c:v>116.1035849186854</c:v>
                </c:pt>
                <c:pt idx="38">
                  <c:v>114.30745113442735</c:v>
                </c:pt>
                <c:pt idx="39">
                  <c:v>112.51122346441409</c:v>
                </c:pt>
                <c:pt idx="40">
                  <c:v>110.71486028407595</c:v>
                </c:pt>
                <c:pt idx="41">
                  <c:v>101.18295229277152</c:v>
                </c:pt>
                <c:pt idx="42">
                  <c:v>99.9997018808662</c:v>
                </c:pt>
                <c:pt idx="43">
                  <c:v>98.81533047013141</c:v>
                </c:pt>
                <c:pt idx="44">
                  <c:v>97.62986938242017</c:v>
                </c:pt>
                <c:pt idx="45">
                  <c:v>96.44334974903686</c:v>
                </c:pt>
                <c:pt idx="46">
                  <c:v>95.25580253157077</c:v>
                </c:pt>
                <c:pt idx="47">
                  <c:v>94.06725854271679</c:v>
                </c:pt>
                <c:pt idx="48">
                  <c:v>92.87774846712412</c:v>
                </c:pt>
                <c:pt idx="49">
                  <c:v>91.68730288231531</c:v>
                </c:pt>
                <c:pt idx="50">
                  <c:v>90.49595227971774</c:v>
                </c:pt>
                <c:pt idx="51">
                  <c:v>89.30372708585202</c:v>
                </c:pt>
                <c:pt idx="52">
                  <c:v>88.11065768372148</c:v>
                </c:pt>
                <c:pt idx="53">
                  <c:v>86.91677443444979</c:v>
                </c:pt>
                <c:pt idx="54">
                  <c:v>85.72210769921446</c:v>
                </c:pt>
                <c:pt idx="55">
                  <c:v>84.5266878615262</c:v>
                </c:pt>
                <c:pt idx="56">
                  <c:v>83.33054534990609</c:v>
                </c:pt>
                <c:pt idx="57">
                  <c:v>82.13371066101539</c:v>
                </c:pt>
                <c:pt idx="58">
                  <c:v>80.9362143832944</c:v>
                </c:pt>
                <c:pt idx="59">
                  <c:v>79.73808722117116</c:v>
                </c:pt>
                <c:pt idx="60">
                  <c:v>78.53936001990286</c:v>
                </c:pt>
                <c:pt idx="61">
                  <c:v>77.34006379111726</c:v>
                </c:pt>
                <c:pt idx="62">
                  <c:v>76.14022973912523</c:v>
                </c:pt>
                <c:pt idx="63">
                  <c:v>74.93988928807983</c:v>
                </c:pt>
                <c:pt idx="64">
                  <c:v>73.73907411006289</c:v>
                </c:pt>
                <c:pt idx="65">
                  <c:v>72.53781615418455</c:v>
                </c:pt>
                <c:pt idx="66">
                  <c:v>71.33614767678878</c:v>
                </c:pt>
                <c:pt idx="67">
                  <c:v>70.13410127286285</c:v>
                </c:pt>
                <c:pt idx="68">
                  <c:v>68.93170990875734</c:v>
                </c:pt>
                <c:pt idx="69">
                  <c:v>67.72900695633143</c:v>
                </c:pt>
                <c:pt idx="70">
                  <c:v>66.52602622864603</c:v>
                </c:pt>
                <c:pt idx="71">
                  <c:v>65.32280201733913</c:v>
                </c:pt>
                <c:pt idx="72">
                  <c:v>64.11936913182697</c:v>
                </c:pt>
                <c:pt idx="73">
                  <c:v>62.91576294048808</c:v>
                </c:pt>
                <c:pt idx="74">
                  <c:v>61.71201941400049</c:v>
                </c:pt>
                <c:pt idx="75">
                  <c:v>60.50817517101666</c:v>
                </c:pt>
                <c:pt idx="76">
                  <c:v>59.30426752637894</c:v>
                </c:pt>
                <c:pt idx="77">
                  <c:v>58.10033454209491</c:v>
                </c:pt>
                <c:pt idx="78">
                  <c:v>56.8964150813146</c:v>
                </c:pt>
                <c:pt idx="79">
                  <c:v>55.69254886557265</c:v>
                </c:pt>
                <c:pt idx="80">
                  <c:v>54.48877653558591</c:v>
                </c:pt>
                <c:pt idx="81">
                  <c:v>53.285139715924046</c:v>
                </c:pt>
              </c:numCache>
            </c:numRef>
          </c:xVal>
          <c:yVal>
            <c:numRef>
              <c:f>('LOC Data Calc 21%'!$A$2:$A$42,'LOC Data Calc 21%'!$A$43:$A$83)</c:f>
              <c:numCache>
                <c:ptCount val="8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13</c:v>
                </c:pt>
                <c:pt idx="55">
                  <c:v>14</c:v>
                </c:pt>
                <c:pt idx="56">
                  <c:v>15</c:v>
                </c:pt>
                <c:pt idx="57">
                  <c:v>16</c:v>
                </c:pt>
                <c:pt idx="58">
                  <c:v>17</c:v>
                </c:pt>
                <c:pt idx="59">
                  <c:v>18</c:v>
                </c:pt>
                <c:pt idx="60">
                  <c:v>19</c:v>
                </c:pt>
                <c:pt idx="61">
                  <c:v>20</c:v>
                </c:pt>
                <c:pt idx="62">
                  <c:v>21</c:v>
                </c:pt>
                <c:pt idx="63">
                  <c:v>22</c:v>
                </c:pt>
                <c:pt idx="64">
                  <c:v>23</c:v>
                </c:pt>
                <c:pt idx="65">
                  <c:v>24</c:v>
                </c:pt>
                <c:pt idx="66">
                  <c:v>25</c:v>
                </c:pt>
                <c:pt idx="67">
                  <c:v>26</c:v>
                </c:pt>
                <c:pt idx="68">
                  <c:v>27</c:v>
                </c:pt>
                <c:pt idx="69">
                  <c:v>28</c:v>
                </c:pt>
                <c:pt idx="70">
                  <c:v>29</c:v>
                </c:pt>
                <c:pt idx="71">
                  <c:v>30</c:v>
                </c:pt>
                <c:pt idx="72">
                  <c:v>31</c:v>
                </c:pt>
                <c:pt idx="73">
                  <c:v>32</c:v>
                </c:pt>
                <c:pt idx="74">
                  <c:v>33</c:v>
                </c:pt>
                <c:pt idx="75">
                  <c:v>34</c:v>
                </c:pt>
                <c:pt idx="76">
                  <c:v>35</c:v>
                </c:pt>
                <c:pt idx="77">
                  <c:v>36</c:v>
                </c:pt>
                <c:pt idx="78">
                  <c:v>37</c:v>
                </c:pt>
                <c:pt idx="79">
                  <c:v>38</c:v>
                </c:pt>
                <c:pt idx="80">
                  <c:v>39</c:v>
                </c:pt>
                <c:pt idx="81">
                  <c:v>40</c:v>
                </c:pt>
              </c:numCache>
            </c:numRef>
          </c:yVal>
          <c:smooth val="1"/>
        </c:ser>
        <c:axId val="32829638"/>
        <c:axId val="27031287"/>
      </c:scatterChart>
      <c:valAx>
        <c:axId val="32829638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Fuel Temperature ('F)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031287"/>
        <c:crosses val="autoZero"/>
        <c:crossBetween val="midCat"/>
        <c:dispUnits/>
        <c:majorUnit val="40"/>
        <c:minorUnit val="10"/>
      </c:valAx>
      <c:valAx>
        <c:axId val="27031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Altitude (kft)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829638"/>
        <c:crosses val="autoZero"/>
        <c:crossBetween val="midCat"/>
        <c:dispUnits/>
        <c:minorUnit val="5"/>
      </c:valAx>
      <c:spPr>
        <a:solidFill>
          <a:srgbClr val="FFFFFF"/>
        </a:solidFill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4275"/>
          <c:y val="0.4055"/>
          <c:w val="0.145"/>
          <c:h val="0.08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Calculated Flammability Limits at Reduced Oxygen Concentrations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55"/>
          <c:w val="0.86975"/>
          <c:h val="0.83975"/>
        </c:manualLayout>
      </c:layout>
      <c:scatterChart>
        <c:scatterStyle val="lineMarker"/>
        <c:varyColors val="0"/>
        <c:ser>
          <c:idx val="0"/>
          <c:order val="0"/>
          <c:tx>
            <c:v>21% 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'LOC Data Calc 21%'!$I$2:$I$83</c:f>
              <c:numCache>
                <c:ptCount val="82"/>
                <c:pt idx="0">
                  <c:v>182.81704770722848</c:v>
                </c:pt>
                <c:pt idx="1">
                  <c:v>181.0002981191338</c:v>
                </c:pt>
                <c:pt idx="2">
                  <c:v>179.1846695298686</c:v>
                </c:pt>
                <c:pt idx="3">
                  <c:v>177.37013061757983</c:v>
                </c:pt>
                <c:pt idx="4">
                  <c:v>175.55665025096314</c:v>
                </c:pt>
                <c:pt idx="5">
                  <c:v>173.74419746842923</c:v>
                </c:pt>
                <c:pt idx="6">
                  <c:v>171.9327414572832</c:v>
                </c:pt>
                <c:pt idx="7">
                  <c:v>170.12225153287588</c:v>
                </c:pt>
                <c:pt idx="8">
                  <c:v>168.3126971176847</c:v>
                </c:pt>
                <c:pt idx="9">
                  <c:v>166.50404772028224</c:v>
                </c:pt>
                <c:pt idx="10">
                  <c:v>164.69627291414798</c:v>
                </c:pt>
                <c:pt idx="11">
                  <c:v>162.88934231627852</c:v>
                </c:pt>
                <c:pt idx="12">
                  <c:v>161.0832255655502</c:v>
                </c:pt>
                <c:pt idx="13">
                  <c:v>159.27789230078554</c:v>
                </c:pt>
                <c:pt idx="14">
                  <c:v>157.4733121384738</c:v>
                </c:pt>
                <c:pt idx="15">
                  <c:v>155.6694546500939</c:v>
                </c:pt>
                <c:pt idx="16">
                  <c:v>153.86628933898461</c:v>
                </c:pt>
                <c:pt idx="17">
                  <c:v>152.06378561670562</c:v>
                </c:pt>
                <c:pt idx="18">
                  <c:v>150.26191277882884</c:v>
                </c:pt>
                <c:pt idx="19">
                  <c:v>148.46063998009714</c:v>
                </c:pt>
                <c:pt idx="20">
                  <c:v>146.65993620888275</c:v>
                </c:pt>
                <c:pt idx="21">
                  <c:v>144.85977026087477</c:v>
                </c:pt>
                <c:pt idx="22">
                  <c:v>143.06011071192017</c:v>
                </c:pt>
                <c:pt idx="23">
                  <c:v>141.2609258899371</c:v>
                </c:pt>
                <c:pt idx="24">
                  <c:v>139.46218384581545</c:v>
                </c:pt>
                <c:pt idx="25">
                  <c:v>137.66385232321122</c:v>
                </c:pt>
                <c:pt idx="26">
                  <c:v>135.86589872713716</c:v>
                </c:pt>
                <c:pt idx="27">
                  <c:v>134.06829009124266</c:v>
                </c:pt>
                <c:pt idx="28">
                  <c:v>132.27099304366857</c:v>
                </c:pt>
                <c:pt idx="29">
                  <c:v>130.47397377135397</c:v>
                </c:pt>
                <c:pt idx="30">
                  <c:v>128.67719798266086</c:v>
                </c:pt>
                <c:pt idx="31">
                  <c:v>126.88063086817303</c:v>
                </c:pt>
                <c:pt idx="32">
                  <c:v>125.08423705951192</c:v>
                </c:pt>
                <c:pt idx="33">
                  <c:v>123.28798058599952</c:v>
                </c:pt>
                <c:pt idx="34">
                  <c:v>121.49182482898334</c:v>
                </c:pt>
                <c:pt idx="35">
                  <c:v>119.69573247362106</c:v>
                </c:pt>
                <c:pt idx="36">
                  <c:v>117.89966545790509</c:v>
                </c:pt>
                <c:pt idx="37">
                  <c:v>116.1035849186854</c:v>
                </c:pt>
                <c:pt idx="38">
                  <c:v>114.30745113442735</c:v>
                </c:pt>
                <c:pt idx="39">
                  <c:v>112.51122346441409</c:v>
                </c:pt>
                <c:pt idx="40">
                  <c:v>110.71486028407595</c:v>
                </c:pt>
                <c:pt idx="41">
                  <c:v>101.18295229277152</c:v>
                </c:pt>
                <c:pt idx="42">
                  <c:v>99.9997018808662</c:v>
                </c:pt>
                <c:pt idx="43">
                  <c:v>98.81533047013141</c:v>
                </c:pt>
                <c:pt idx="44">
                  <c:v>97.62986938242017</c:v>
                </c:pt>
                <c:pt idx="45">
                  <c:v>96.44334974903686</c:v>
                </c:pt>
                <c:pt idx="46">
                  <c:v>95.25580253157077</c:v>
                </c:pt>
                <c:pt idx="47">
                  <c:v>94.06725854271679</c:v>
                </c:pt>
                <c:pt idx="48">
                  <c:v>92.87774846712412</c:v>
                </c:pt>
                <c:pt idx="49">
                  <c:v>91.68730288231531</c:v>
                </c:pt>
                <c:pt idx="50">
                  <c:v>90.49595227971774</c:v>
                </c:pt>
                <c:pt idx="51">
                  <c:v>89.30372708585202</c:v>
                </c:pt>
                <c:pt idx="52">
                  <c:v>88.11065768372148</c:v>
                </c:pt>
                <c:pt idx="53">
                  <c:v>86.91677443444979</c:v>
                </c:pt>
                <c:pt idx="54">
                  <c:v>85.72210769921446</c:v>
                </c:pt>
                <c:pt idx="55">
                  <c:v>84.5266878615262</c:v>
                </c:pt>
                <c:pt idx="56">
                  <c:v>83.33054534990609</c:v>
                </c:pt>
                <c:pt idx="57">
                  <c:v>82.13371066101539</c:v>
                </c:pt>
                <c:pt idx="58">
                  <c:v>80.9362143832944</c:v>
                </c:pt>
                <c:pt idx="59">
                  <c:v>79.73808722117116</c:v>
                </c:pt>
                <c:pt idx="60">
                  <c:v>78.53936001990286</c:v>
                </c:pt>
                <c:pt idx="61">
                  <c:v>77.34006379111726</c:v>
                </c:pt>
                <c:pt idx="62">
                  <c:v>76.14022973912523</c:v>
                </c:pt>
                <c:pt idx="63">
                  <c:v>74.93988928807983</c:v>
                </c:pt>
                <c:pt idx="64">
                  <c:v>73.73907411006289</c:v>
                </c:pt>
                <c:pt idx="65">
                  <c:v>72.53781615418455</c:v>
                </c:pt>
                <c:pt idx="66">
                  <c:v>71.33614767678878</c:v>
                </c:pt>
                <c:pt idx="67">
                  <c:v>70.13410127286285</c:v>
                </c:pt>
                <c:pt idx="68">
                  <c:v>68.93170990875734</c:v>
                </c:pt>
                <c:pt idx="69">
                  <c:v>67.72900695633143</c:v>
                </c:pt>
                <c:pt idx="70">
                  <c:v>66.52602622864603</c:v>
                </c:pt>
                <c:pt idx="71">
                  <c:v>65.32280201733913</c:v>
                </c:pt>
                <c:pt idx="72">
                  <c:v>64.11936913182697</c:v>
                </c:pt>
                <c:pt idx="73">
                  <c:v>62.91576294048808</c:v>
                </c:pt>
                <c:pt idx="74">
                  <c:v>61.71201941400049</c:v>
                </c:pt>
                <c:pt idx="75">
                  <c:v>60.50817517101666</c:v>
                </c:pt>
                <c:pt idx="76">
                  <c:v>59.30426752637894</c:v>
                </c:pt>
                <c:pt idx="77">
                  <c:v>58.10033454209491</c:v>
                </c:pt>
                <c:pt idx="78">
                  <c:v>56.8964150813146</c:v>
                </c:pt>
                <c:pt idx="79">
                  <c:v>55.69254886557265</c:v>
                </c:pt>
                <c:pt idx="80">
                  <c:v>54.48877653558591</c:v>
                </c:pt>
                <c:pt idx="81">
                  <c:v>53.285139715924046</c:v>
                </c:pt>
              </c:numCache>
            </c:numRef>
          </c:xVal>
          <c:yVal>
            <c:numRef>
              <c:f>'LOC Data Calc 21%'!$A$2:$A$83</c:f>
              <c:numCache>
                <c:ptCount val="8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13</c:v>
                </c:pt>
                <c:pt idx="55">
                  <c:v>14</c:v>
                </c:pt>
                <c:pt idx="56">
                  <c:v>15</c:v>
                </c:pt>
                <c:pt idx="57">
                  <c:v>16</c:v>
                </c:pt>
                <c:pt idx="58">
                  <c:v>17</c:v>
                </c:pt>
                <c:pt idx="59">
                  <c:v>18</c:v>
                </c:pt>
                <c:pt idx="60">
                  <c:v>19</c:v>
                </c:pt>
                <c:pt idx="61">
                  <c:v>20</c:v>
                </c:pt>
                <c:pt idx="62">
                  <c:v>21</c:v>
                </c:pt>
                <c:pt idx="63">
                  <c:v>22</c:v>
                </c:pt>
                <c:pt idx="64">
                  <c:v>23</c:v>
                </c:pt>
                <c:pt idx="65">
                  <c:v>24</c:v>
                </c:pt>
                <c:pt idx="66">
                  <c:v>25</c:v>
                </c:pt>
                <c:pt idx="67">
                  <c:v>26</c:v>
                </c:pt>
                <c:pt idx="68">
                  <c:v>27</c:v>
                </c:pt>
                <c:pt idx="69">
                  <c:v>28</c:v>
                </c:pt>
                <c:pt idx="70">
                  <c:v>29</c:v>
                </c:pt>
                <c:pt idx="71">
                  <c:v>30</c:v>
                </c:pt>
                <c:pt idx="72">
                  <c:v>31</c:v>
                </c:pt>
                <c:pt idx="73">
                  <c:v>32</c:v>
                </c:pt>
                <c:pt idx="74">
                  <c:v>33</c:v>
                </c:pt>
                <c:pt idx="75">
                  <c:v>34</c:v>
                </c:pt>
                <c:pt idx="76">
                  <c:v>35</c:v>
                </c:pt>
                <c:pt idx="77">
                  <c:v>36</c:v>
                </c:pt>
                <c:pt idx="78">
                  <c:v>37</c:v>
                </c:pt>
                <c:pt idx="79">
                  <c:v>38</c:v>
                </c:pt>
                <c:pt idx="80">
                  <c:v>39</c:v>
                </c:pt>
                <c:pt idx="81">
                  <c:v>40</c:v>
                </c:pt>
              </c:numCache>
            </c:numRef>
          </c:yVal>
          <c:smooth val="0"/>
        </c:ser>
        <c:ser>
          <c:idx val="1"/>
          <c:order val="1"/>
          <c:tx>
            <c:v>18% 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'LOC Data Calc 18%'!$I$2:$I$83</c:f>
              <c:numCache>
                <c:ptCount val="82"/>
                <c:pt idx="0">
                  <c:v>177.08274205967106</c:v>
                </c:pt>
                <c:pt idx="1">
                  <c:v>175.2289956577817</c:v>
                </c:pt>
                <c:pt idx="2">
                  <c:v>173.37576290915877</c:v>
                </c:pt>
                <c:pt idx="3">
                  <c:v>171.52299246215568</c:v>
                </c:pt>
                <c:pt idx="4">
                  <c:v>169.67063228922007</c:v>
                </c:pt>
                <c:pt idx="5">
                  <c:v>167.81862961441573</c:v>
                </c:pt>
                <c:pt idx="6">
                  <c:v>165.96693083717884</c:v>
                </c:pt>
                <c:pt idx="7">
                  <c:v>164.11548145192887</c:v>
                </c:pt>
                <c:pt idx="8">
                  <c:v>162.26422596311863</c:v>
                </c:pt>
                <c:pt idx="9">
                  <c:v>160.41310779526623</c:v>
                </c:pt>
                <c:pt idx="10">
                  <c:v>158.56206919746643</c:v>
                </c:pt>
                <c:pt idx="11">
                  <c:v>156.711051141827</c:v>
                </c:pt>
                <c:pt idx="12">
                  <c:v>154.85999321521604</c:v>
                </c:pt>
                <c:pt idx="13">
                  <c:v>153.00883350364057</c:v>
                </c:pt>
                <c:pt idx="14">
                  <c:v>151.1575084685019</c:v>
                </c:pt>
                <c:pt idx="15">
                  <c:v>149.30595281388696</c:v>
                </c:pt>
                <c:pt idx="16">
                  <c:v>147.45409934395798</c:v>
                </c:pt>
                <c:pt idx="17">
                  <c:v>145.6018788093927</c:v>
                </c:pt>
                <c:pt idx="18">
                  <c:v>143.7492197417009</c:v>
                </c:pt>
                <c:pt idx="19">
                  <c:v>141.89604827409715</c:v>
                </c:pt>
                <c:pt idx="20">
                  <c:v>140.0422879474462</c:v>
                </c:pt>
                <c:pt idx="21">
                  <c:v>138.18785949960375</c:v>
                </c:pt>
                <c:pt idx="22">
                  <c:v>136.33268063625854</c:v>
                </c:pt>
                <c:pt idx="23">
                  <c:v>134.47666578112447</c:v>
                </c:pt>
                <c:pt idx="24">
                  <c:v>132.6197258030392</c:v>
                </c:pt>
                <c:pt idx="25">
                  <c:v>130.7617677171815</c:v>
                </c:pt>
                <c:pt idx="26">
                  <c:v>128.90269435722146</c:v>
                </c:pt>
                <c:pt idx="27">
                  <c:v>127.04240401474947</c:v>
                </c:pt>
                <c:pt idx="28">
                  <c:v>125.18079004178199</c:v>
                </c:pt>
                <c:pt idx="29">
                  <c:v>123.31774041149706</c:v>
                </c:pt>
                <c:pt idx="30">
                  <c:v>121.45313723158816</c:v>
                </c:pt>
                <c:pt idx="31">
                  <c:v>119.58685620372107</c:v>
                </c:pt>
                <c:pt idx="32">
                  <c:v>117.71876602149936</c:v>
                </c:pt>
                <c:pt idx="33">
                  <c:v>115.8487276980545</c:v>
                </c:pt>
                <c:pt idx="34">
                  <c:v>113.97659381282872</c:v>
                </c:pt>
                <c:pt idx="35">
                  <c:v>112.10220766524729</c:v>
                </c:pt>
                <c:pt idx="36">
                  <c:v>110.22540232071296</c:v>
                </c:pt>
                <c:pt idx="37">
                  <c:v>108.34599953159035</c:v>
                </c:pt>
                <c:pt idx="38">
                  <c:v>106.46380851246573</c:v>
                </c:pt>
                <c:pt idx="39">
                  <c:v>104.57862454479512</c:v>
                </c:pt>
                <c:pt idx="40">
                  <c:v>102.6902273808855</c:v>
                </c:pt>
                <c:pt idx="41">
                  <c:v>106.91725794032894</c:v>
                </c:pt>
                <c:pt idx="42">
                  <c:v>105.7710043422183</c:v>
                </c:pt>
                <c:pt idx="43">
                  <c:v>104.62423709084122</c:v>
                </c:pt>
                <c:pt idx="44">
                  <c:v>103.47700753784432</c:v>
                </c:pt>
                <c:pt idx="45">
                  <c:v>102.32936771077993</c:v>
                </c:pt>
                <c:pt idx="46">
                  <c:v>101.18137038558427</c:v>
                </c:pt>
                <c:pt idx="47">
                  <c:v>100.03306916282118</c:v>
                </c:pt>
                <c:pt idx="48">
                  <c:v>98.88451854807113</c:v>
                </c:pt>
                <c:pt idx="49">
                  <c:v>97.73577403688135</c:v>
                </c:pt>
                <c:pt idx="50">
                  <c:v>96.58689220473377</c:v>
                </c:pt>
                <c:pt idx="51">
                  <c:v>95.43793080253357</c:v>
                </c:pt>
                <c:pt idx="52">
                  <c:v>94.28894885817299</c:v>
                </c:pt>
                <c:pt idx="53">
                  <c:v>93.14000678478396</c:v>
                </c:pt>
                <c:pt idx="54">
                  <c:v>91.99116649635944</c:v>
                </c:pt>
                <c:pt idx="55">
                  <c:v>90.8424915314981</c:v>
                </c:pt>
                <c:pt idx="56">
                  <c:v>89.69404718611304</c:v>
                </c:pt>
                <c:pt idx="57">
                  <c:v>88.54590065604204</c:v>
                </c:pt>
                <c:pt idx="58">
                  <c:v>87.3981211906073</c:v>
                </c:pt>
                <c:pt idx="59">
                  <c:v>86.25078025829912</c:v>
                </c:pt>
                <c:pt idx="60">
                  <c:v>85.10395172590283</c:v>
                </c:pt>
                <c:pt idx="61">
                  <c:v>83.95771205255382</c:v>
                </c:pt>
                <c:pt idx="62">
                  <c:v>82.81214050039625</c:v>
                </c:pt>
                <c:pt idx="63">
                  <c:v>81.66731936374146</c:v>
                </c:pt>
                <c:pt idx="64">
                  <c:v>80.52333421887553</c:v>
                </c:pt>
                <c:pt idx="65">
                  <c:v>79.38027419696083</c:v>
                </c:pt>
                <c:pt idx="66">
                  <c:v>78.23823228281852</c:v>
                </c:pt>
                <c:pt idx="67">
                  <c:v>77.09730564277855</c:v>
                </c:pt>
                <c:pt idx="68">
                  <c:v>75.95759598525053</c:v>
                </c:pt>
                <c:pt idx="69">
                  <c:v>74.81920995821801</c:v>
                </c:pt>
                <c:pt idx="70">
                  <c:v>73.68225958850294</c:v>
                </c:pt>
                <c:pt idx="71">
                  <c:v>72.54686276841184</c:v>
                </c:pt>
                <c:pt idx="72">
                  <c:v>71.41314379627893</c:v>
                </c:pt>
                <c:pt idx="73">
                  <c:v>70.28123397850064</c:v>
                </c:pt>
                <c:pt idx="74">
                  <c:v>69.1512723019455</c:v>
                </c:pt>
                <c:pt idx="75">
                  <c:v>68.02340618717128</c:v>
                </c:pt>
                <c:pt idx="76">
                  <c:v>66.89779233475271</c:v>
                </c:pt>
                <c:pt idx="77">
                  <c:v>65.77459767928704</c:v>
                </c:pt>
                <c:pt idx="78">
                  <c:v>64.65400046840965</c:v>
                </c:pt>
                <c:pt idx="79">
                  <c:v>63.53619148753426</c:v>
                </c:pt>
                <c:pt idx="80">
                  <c:v>62.42137545520488</c:v>
                </c:pt>
                <c:pt idx="81">
                  <c:v>61.3097726191145</c:v>
                </c:pt>
              </c:numCache>
            </c:numRef>
          </c:xVal>
          <c:yVal>
            <c:numRef>
              <c:f>'LOC Data Calc 18%'!$A$2:$A$83</c:f>
              <c:numCache>
                <c:ptCount val="8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13</c:v>
                </c:pt>
                <c:pt idx="55">
                  <c:v>14</c:v>
                </c:pt>
                <c:pt idx="56">
                  <c:v>15</c:v>
                </c:pt>
                <c:pt idx="57">
                  <c:v>16</c:v>
                </c:pt>
                <c:pt idx="58">
                  <c:v>17</c:v>
                </c:pt>
                <c:pt idx="59">
                  <c:v>18</c:v>
                </c:pt>
                <c:pt idx="60">
                  <c:v>19</c:v>
                </c:pt>
                <c:pt idx="61">
                  <c:v>20</c:v>
                </c:pt>
                <c:pt idx="62">
                  <c:v>21</c:v>
                </c:pt>
                <c:pt idx="63">
                  <c:v>22</c:v>
                </c:pt>
                <c:pt idx="64">
                  <c:v>23</c:v>
                </c:pt>
                <c:pt idx="65">
                  <c:v>24</c:v>
                </c:pt>
                <c:pt idx="66">
                  <c:v>25</c:v>
                </c:pt>
                <c:pt idx="67">
                  <c:v>26</c:v>
                </c:pt>
                <c:pt idx="68">
                  <c:v>27</c:v>
                </c:pt>
                <c:pt idx="69">
                  <c:v>28</c:v>
                </c:pt>
                <c:pt idx="70">
                  <c:v>29</c:v>
                </c:pt>
                <c:pt idx="71">
                  <c:v>30</c:v>
                </c:pt>
                <c:pt idx="72">
                  <c:v>31</c:v>
                </c:pt>
                <c:pt idx="73">
                  <c:v>32</c:v>
                </c:pt>
                <c:pt idx="74">
                  <c:v>33</c:v>
                </c:pt>
                <c:pt idx="75">
                  <c:v>34</c:v>
                </c:pt>
                <c:pt idx="76">
                  <c:v>35</c:v>
                </c:pt>
                <c:pt idx="77">
                  <c:v>36</c:v>
                </c:pt>
                <c:pt idx="78">
                  <c:v>37</c:v>
                </c:pt>
                <c:pt idx="79">
                  <c:v>38</c:v>
                </c:pt>
                <c:pt idx="80">
                  <c:v>39</c:v>
                </c:pt>
                <c:pt idx="81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v>16% 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'LOC Data Calc 16%'!$I$2:$I$83</c:f>
              <c:numCache>
                <c:ptCount val="82"/>
                <c:pt idx="0">
                  <c:v>171.97077651017338</c:v>
                </c:pt>
                <c:pt idx="1">
                  <c:v>170.06962844578743</c:v>
                </c:pt>
                <c:pt idx="2">
                  <c:v>168.16779128016228</c:v>
                </c:pt>
                <c:pt idx="3">
                  <c:v>166.26515697295608</c:v>
                </c:pt>
                <c:pt idx="4">
                  <c:v>164.36161305906356</c:v>
                </c:pt>
                <c:pt idx="5">
                  <c:v>162.45704224378602</c:v>
                </c:pt>
                <c:pt idx="6">
                  <c:v>160.5513219571514</c:v>
                </c:pt>
                <c:pt idx="7">
                  <c:v>158.64432386194744</c:v>
                </c:pt>
                <c:pt idx="8">
                  <c:v>156.73591330917344</c:v>
                </c:pt>
                <c:pt idx="9">
                  <c:v>154.82594873359594</c:v>
                </c:pt>
                <c:pt idx="10">
                  <c:v>152.91428098087894</c:v>
                </c:pt>
                <c:pt idx="11">
                  <c:v>151.0007525563041</c:v>
                </c:pt>
                <c:pt idx="12">
                  <c:v>149.0851967833459</c:v>
                </c:pt>
                <c:pt idx="13">
                  <c:v>147.16743685825352</c:v>
                </c:pt>
                <c:pt idx="14">
                  <c:v>145.24728478422387</c:v>
                </c:pt>
                <c:pt idx="15">
                  <c:v>143.3245401656192</c:v>
                </c:pt>
                <c:pt idx="16">
                  <c:v>141.39898883883987</c:v>
                </c:pt>
                <c:pt idx="17">
                  <c:v>139.4704013117223</c:v>
                </c:pt>
                <c:pt idx="18">
                  <c:v>137.53853097744758</c:v>
                </c:pt>
                <c:pt idx="19">
                  <c:v>135.60311206159224</c:v>
                </c:pt>
                <c:pt idx="20">
                  <c:v>133.6638572517057</c:v>
                </c:pt>
                <c:pt idx="21">
                  <c:v>131.7204549470791</c:v>
                </c:pt>
                <c:pt idx="22">
                  <c:v>129.77256605140872</c:v>
                </c:pt>
                <c:pt idx="23">
                  <c:v>127.81982021179257</c:v>
                </c:pt>
                <c:pt idx="24">
                  <c:v>125.86181138248118</c:v>
                </c:pt>
                <c:pt idx="25">
                  <c:v>123.89809255899416</c:v>
                </c:pt>
                <c:pt idx="26">
                  <c:v>121.92816948476124</c:v>
                </c:pt>
                <c:pt idx="27">
                  <c:v>119.9514930742433</c:v>
                </c:pt>
                <c:pt idx="28">
                  <c:v>117.96745021760754</c:v>
                </c:pt>
                <c:pt idx="29">
                  <c:v>115.97535252372961</c:v>
                </c:pt>
                <c:pt idx="30">
                  <c:v>113.97442240748494</c:v>
                </c:pt>
                <c:pt idx="31">
                  <c:v>111.96377571403349</c:v>
                </c:pt>
                <c:pt idx="32">
                  <c:v>109.94239976606914</c:v>
                </c:pt>
                <c:pt idx="33">
                  <c:v>107.9091252704906</c:v>
                </c:pt>
                <c:pt idx="34">
                  <c:v>105.86258984834443</c:v>
                </c:pt>
                <c:pt idx="35">
                  <c:v>103.80118992179341</c:v>
                </c:pt>
                <c:pt idx="36">
                  <c:v>101.72301607247397</c:v>
                </c:pt>
                <c:pt idx="37">
                  <c:v>99.62576436314014</c:v>
                </c:pt>
                <c:pt idx="38">
                  <c:v>97.50661172100793</c:v>
                </c:pt>
                <c:pt idx="39">
                  <c:v>95.36203582598355</c:v>
                </c:pt>
                <c:pt idx="40">
                  <c:v>93.18754598095931</c:v>
                </c:pt>
                <c:pt idx="41">
                  <c:v>112.02922348982662</c:v>
                </c:pt>
                <c:pt idx="42">
                  <c:v>110.93037155421258</c:v>
                </c:pt>
                <c:pt idx="43">
                  <c:v>109.83220871983772</c:v>
                </c:pt>
                <c:pt idx="44">
                  <c:v>108.73484302704392</c:v>
                </c:pt>
                <c:pt idx="45">
                  <c:v>107.63838694093644</c:v>
                </c:pt>
                <c:pt idx="46">
                  <c:v>106.54295775621398</c:v>
                </c:pt>
                <c:pt idx="47">
                  <c:v>105.44867804284861</c:v>
                </c:pt>
                <c:pt idx="48">
                  <c:v>104.35567613805256</c:v>
                </c:pt>
                <c:pt idx="49">
                  <c:v>103.26408669082657</c:v>
                </c:pt>
                <c:pt idx="50">
                  <c:v>102.17405126640406</c:v>
                </c:pt>
                <c:pt idx="51">
                  <c:v>101.08571901912106</c:v>
                </c:pt>
                <c:pt idx="52">
                  <c:v>99.99924744369592</c:v>
                </c:pt>
                <c:pt idx="53">
                  <c:v>98.91480321665411</c:v>
                </c:pt>
                <c:pt idx="54">
                  <c:v>97.83256314174648</c:v>
                </c:pt>
                <c:pt idx="55">
                  <c:v>96.75271521577615</c:v>
                </c:pt>
                <c:pt idx="56">
                  <c:v>95.6754598343808</c:v>
                </c:pt>
                <c:pt idx="57">
                  <c:v>94.60101116116013</c:v>
                </c:pt>
                <c:pt idx="58">
                  <c:v>93.5295986882777</c:v>
                </c:pt>
                <c:pt idx="59">
                  <c:v>92.46146902255242</c:v>
                </c:pt>
                <c:pt idx="60">
                  <c:v>91.39688793840776</c:v>
                </c:pt>
                <c:pt idx="61">
                  <c:v>90.33614274829431</c:v>
                </c:pt>
                <c:pt idx="62">
                  <c:v>89.27954505292088</c:v>
                </c:pt>
                <c:pt idx="63">
                  <c:v>88.22743394859128</c:v>
                </c:pt>
                <c:pt idx="64">
                  <c:v>87.18017978820743</c:v>
                </c:pt>
                <c:pt idx="65">
                  <c:v>86.13818861751882</c:v>
                </c:pt>
                <c:pt idx="66">
                  <c:v>85.10190744100584</c:v>
                </c:pt>
                <c:pt idx="67">
                  <c:v>84.07183051523876</c:v>
                </c:pt>
                <c:pt idx="68">
                  <c:v>83.0485069257567</c:v>
                </c:pt>
                <c:pt idx="69">
                  <c:v>82.03254978239246</c:v>
                </c:pt>
                <c:pt idx="70">
                  <c:v>81.02464747627039</c:v>
                </c:pt>
                <c:pt idx="71">
                  <c:v>80.02557759251506</c:v>
                </c:pt>
                <c:pt idx="72">
                  <c:v>79.03622428596651</c:v>
                </c:pt>
                <c:pt idx="73">
                  <c:v>78.05760023393086</c:v>
                </c:pt>
                <c:pt idx="74">
                  <c:v>77.0908747295094</c:v>
                </c:pt>
                <c:pt idx="75">
                  <c:v>76.13741015165557</c:v>
                </c:pt>
                <c:pt idx="76">
                  <c:v>75.19881007820659</c:v>
                </c:pt>
                <c:pt idx="77">
                  <c:v>74.27698392752603</c:v>
                </c:pt>
                <c:pt idx="78">
                  <c:v>73.37423563685986</c:v>
                </c:pt>
                <c:pt idx="79">
                  <c:v>72.49338827899207</c:v>
                </c:pt>
                <c:pt idx="80">
                  <c:v>71.63796417401645</c:v>
                </c:pt>
                <c:pt idx="81">
                  <c:v>70.81245401904069</c:v>
                </c:pt>
              </c:numCache>
            </c:numRef>
          </c:xVal>
          <c:yVal>
            <c:numRef>
              <c:f>'LOC Data Calc 16%'!$A$2:$A$83</c:f>
              <c:numCache>
                <c:ptCount val="8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  <c:pt idx="53">
                  <c:v>12</c:v>
                </c:pt>
                <c:pt idx="54">
                  <c:v>13</c:v>
                </c:pt>
                <c:pt idx="55">
                  <c:v>14</c:v>
                </c:pt>
                <c:pt idx="56">
                  <c:v>15</c:v>
                </c:pt>
                <c:pt idx="57">
                  <c:v>16</c:v>
                </c:pt>
                <c:pt idx="58">
                  <c:v>17</c:v>
                </c:pt>
                <c:pt idx="59">
                  <c:v>18</c:v>
                </c:pt>
                <c:pt idx="60">
                  <c:v>19</c:v>
                </c:pt>
                <c:pt idx="61">
                  <c:v>20</c:v>
                </c:pt>
                <c:pt idx="62">
                  <c:v>21</c:v>
                </c:pt>
                <c:pt idx="63">
                  <c:v>22</c:v>
                </c:pt>
                <c:pt idx="64">
                  <c:v>23</c:v>
                </c:pt>
                <c:pt idx="65">
                  <c:v>24</c:v>
                </c:pt>
                <c:pt idx="66">
                  <c:v>25</c:v>
                </c:pt>
                <c:pt idx="67">
                  <c:v>26</c:v>
                </c:pt>
                <c:pt idx="68">
                  <c:v>27</c:v>
                </c:pt>
                <c:pt idx="69">
                  <c:v>28</c:v>
                </c:pt>
                <c:pt idx="70">
                  <c:v>29</c:v>
                </c:pt>
                <c:pt idx="71">
                  <c:v>30</c:v>
                </c:pt>
                <c:pt idx="72">
                  <c:v>31</c:v>
                </c:pt>
                <c:pt idx="73">
                  <c:v>32</c:v>
                </c:pt>
                <c:pt idx="74">
                  <c:v>33</c:v>
                </c:pt>
                <c:pt idx="75">
                  <c:v>34</c:v>
                </c:pt>
                <c:pt idx="76">
                  <c:v>35</c:v>
                </c:pt>
                <c:pt idx="77">
                  <c:v>36</c:v>
                </c:pt>
                <c:pt idx="78">
                  <c:v>37</c:v>
                </c:pt>
                <c:pt idx="79">
                  <c:v>38</c:v>
                </c:pt>
                <c:pt idx="80">
                  <c:v>39</c:v>
                </c:pt>
                <c:pt idx="81">
                  <c:v>40</c:v>
                </c:pt>
              </c:numCache>
            </c:numRef>
          </c:yVal>
          <c:smooth val="0"/>
        </c:ser>
        <c:ser>
          <c:idx val="6"/>
          <c:order val="3"/>
          <c:tx>
            <c:v>15.6% 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('LOC Data Calc 15.06%'!$I$2:$I$40,'LOC Data Calc 15.06%'!$I$43:$I$81)</c:f>
              <c:numCache>
                <c:ptCount val="78"/>
                <c:pt idx="0">
                  <c:v>168.9684826634714</c:v>
                </c:pt>
                <c:pt idx="1">
                  <c:v>167.02982289229328</c:v>
                </c:pt>
                <c:pt idx="2">
                  <c:v>165.08914638436045</c:v>
                </c:pt>
                <c:pt idx="3">
                  <c:v>163.14626068031023</c:v>
                </c:pt>
                <c:pt idx="4">
                  <c:v>161.20096123415703</c:v>
                </c:pt>
                <c:pt idx="5">
                  <c:v>159.25303008204966</c:v>
                </c:pt>
                <c:pt idx="6">
                  <c:v>157.30223432870696</c:v>
                </c:pt>
                <c:pt idx="7">
                  <c:v>155.3483244196609</c:v>
                </c:pt>
                <c:pt idx="8">
                  <c:v>153.39103216067494</c:v>
                </c:pt>
                <c:pt idx="9">
                  <c:v>151.43006843722893</c:v>
                </c:pt>
                <c:pt idx="10">
                  <c:v>149.4651205762681</c:v>
                </c:pt>
                <c:pt idx="11">
                  <c:v>147.49584927881585</c:v>
                </c:pt>
                <c:pt idx="12">
                  <c:v>145.5218850346264</c:v>
                </c:pt>
                <c:pt idx="13">
                  <c:v>143.5428239075332</c:v>
                </c:pt>
                <c:pt idx="14">
                  <c:v>141.55822255077874</c:v>
                </c:pt>
                <c:pt idx="15">
                  <c:v>139.56759227292676</c:v>
                </c:pt>
                <c:pt idx="16">
                  <c:v>137.57039192346923</c:v>
                </c:pt>
                <c:pt idx="17">
                  <c:v>135.56601929792186</c:v>
                </c:pt>
                <c:pt idx="18">
                  <c:v>133.5538006677214</c:v>
                </c:pt>
                <c:pt idx="19">
                  <c:v>131.5329779097177</c:v>
                </c:pt>
                <c:pt idx="20">
                  <c:v>129.50269252708938</c:v>
                </c:pt>
                <c:pt idx="21">
                  <c:v>127.46196559286469</c:v>
                </c:pt>
                <c:pt idx="22">
                  <c:v>125.40967226928865</c:v>
                </c:pt>
                <c:pt idx="23">
                  <c:v>123.34450899740239</c:v>
                </c:pt>
                <c:pt idx="24">
                  <c:v>121.26495060652789</c:v>
                </c:pt>
                <c:pt idx="25">
                  <c:v>119.16919328508904</c:v>
                </c:pt>
                <c:pt idx="26">
                  <c:v>117.0550772711553</c:v>
                </c:pt>
                <c:pt idx="27">
                  <c:v>114.91997969841178</c:v>
                </c:pt>
                <c:pt idx="28">
                  <c:v>112.76066220232747</c:v>
                </c:pt>
                <c:pt idx="29">
                  <c:v>110.57304753111245</c:v>
                </c:pt>
                <c:pt idx="30">
                  <c:v>108.35188006354674</c:v>
                </c:pt>
                <c:pt idx="31">
                  <c:v>106.09018681507521</c:v>
                </c:pt>
                <c:pt idx="32">
                  <c:v>103.77837387944808</c:v>
                </c:pt>
                <c:pt idx="33">
                  <c:v>101.40260275880028</c:v>
                </c:pt>
                <c:pt idx="34">
                  <c:v>98.94159055992476</c:v>
                </c:pt>
                <c:pt idx="35">
                  <c:v>96.35943128644864</c:v>
                </c:pt>
                <c:pt idx="36">
                  <c:v>93.5859482246236</c:v>
                </c:pt>
                <c:pt idx="37">
                  <c:v>90.43949662151705</c:v>
                </c:pt>
                <c:pt idx="38">
                  <c:v>85</c:v>
                </c:pt>
                <c:pt idx="39">
                  <c:v>115.0315173365286</c:v>
                </c:pt>
                <c:pt idx="40">
                  <c:v>113.9701771077067</c:v>
                </c:pt>
                <c:pt idx="41">
                  <c:v>112.91085361563955</c:v>
                </c:pt>
                <c:pt idx="42">
                  <c:v>111.85373931968977</c:v>
                </c:pt>
                <c:pt idx="43">
                  <c:v>110.79903876584297</c:v>
                </c:pt>
                <c:pt idx="44">
                  <c:v>109.74696991795032</c:v>
                </c:pt>
                <c:pt idx="45">
                  <c:v>108.69776567129304</c:v>
                </c:pt>
                <c:pt idx="46">
                  <c:v>107.65167558033909</c:v>
                </c:pt>
                <c:pt idx="47">
                  <c:v>106.60896783932506</c:v>
                </c:pt>
                <c:pt idx="48">
                  <c:v>105.56993156277107</c:v>
                </c:pt>
                <c:pt idx="49">
                  <c:v>104.5348794237319</c:v>
                </c:pt>
                <c:pt idx="50">
                  <c:v>103.50415072118415</c:v>
                </c:pt>
                <c:pt idx="51">
                  <c:v>102.4781149653736</c:v>
                </c:pt>
                <c:pt idx="52">
                  <c:v>101.45717609246681</c:v>
                </c:pt>
                <c:pt idx="53">
                  <c:v>100.44177744922126</c:v>
                </c:pt>
                <c:pt idx="54">
                  <c:v>99.43240772707324</c:v>
                </c:pt>
                <c:pt idx="55">
                  <c:v>98.42960807653077</c:v>
                </c:pt>
                <c:pt idx="56">
                  <c:v>97.43398070207814</c:v>
                </c:pt>
                <c:pt idx="57">
                  <c:v>96.4461993322786</c:v>
                </c:pt>
                <c:pt idx="58">
                  <c:v>95.46702209028231</c:v>
                </c:pt>
                <c:pt idx="59">
                  <c:v>94.49730747291062</c:v>
                </c:pt>
                <c:pt idx="60">
                  <c:v>93.53803440713531</c:v>
                </c:pt>
                <c:pt idx="61">
                  <c:v>92.59032773071135</c:v>
                </c:pt>
                <c:pt idx="62">
                  <c:v>91.65549100259761</c:v>
                </c:pt>
                <c:pt idx="63">
                  <c:v>90.73504939347211</c:v>
                </c:pt>
                <c:pt idx="64">
                  <c:v>89.83080671491096</c:v>
                </c:pt>
                <c:pt idx="65">
                  <c:v>88.9449227288447</c:v>
                </c:pt>
                <c:pt idx="66">
                  <c:v>88.08002030158822</c:v>
                </c:pt>
                <c:pt idx="67">
                  <c:v>87.23933779767253</c:v>
                </c:pt>
                <c:pt idx="68">
                  <c:v>86.42695246888755</c:v>
                </c:pt>
                <c:pt idx="69">
                  <c:v>85.64811993645326</c:v>
                </c:pt>
                <c:pt idx="70">
                  <c:v>84.90981318492479</c:v>
                </c:pt>
                <c:pt idx="71">
                  <c:v>84.22162612055192</c:v>
                </c:pt>
                <c:pt idx="72">
                  <c:v>83.59739724119972</c:v>
                </c:pt>
                <c:pt idx="73">
                  <c:v>83.05840944007524</c:v>
                </c:pt>
                <c:pt idx="74">
                  <c:v>82.64056871355136</c:v>
                </c:pt>
                <c:pt idx="75">
                  <c:v>82.4140517753764</c:v>
                </c:pt>
                <c:pt idx="76">
                  <c:v>82.56050337848295</c:v>
                </c:pt>
                <c:pt idx="77">
                  <c:v>85</c:v>
                </c:pt>
              </c:numCache>
            </c:numRef>
          </c:xVal>
          <c:yVal>
            <c:numRef>
              <c:f>('LOC Data Calc 15.06%'!$A$2:$A$40,'LOC Data Calc 15.06%'!$A$43:$A$81)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  <c:pt idx="58">
                  <c:v>19</c:v>
                </c:pt>
                <c:pt idx="59">
                  <c:v>20</c:v>
                </c:pt>
                <c:pt idx="60">
                  <c:v>21</c:v>
                </c:pt>
                <c:pt idx="61">
                  <c:v>22</c:v>
                </c:pt>
                <c:pt idx="62">
                  <c:v>23</c:v>
                </c:pt>
                <c:pt idx="63">
                  <c:v>24</c:v>
                </c:pt>
                <c:pt idx="64">
                  <c:v>25</c:v>
                </c:pt>
                <c:pt idx="65">
                  <c:v>26</c:v>
                </c:pt>
                <c:pt idx="66">
                  <c:v>27</c:v>
                </c:pt>
                <c:pt idx="67">
                  <c:v>28</c:v>
                </c:pt>
                <c:pt idx="68">
                  <c:v>29</c:v>
                </c:pt>
                <c:pt idx="69">
                  <c:v>30</c:v>
                </c:pt>
                <c:pt idx="70">
                  <c:v>31</c:v>
                </c:pt>
                <c:pt idx="71">
                  <c:v>32</c:v>
                </c:pt>
                <c:pt idx="72">
                  <c:v>33</c:v>
                </c:pt>
                <c:pt idx="73">
                  <c:v>34</c:v>
                </c:pt>
                <c:pt idx="74">
                  <c:v>35</c:v>
                </c:pt>
                <c:pt idx="75">
                  <c:v>36</c:v>
                </c:pt>
                <c:pt idx="76">
                  <c:v>37</c:v>
                </c:pt>
                <c:pt idx="77">
                  <c:v>38</c:v>
                </c:pt>
              </c:numCache>
            </c:numRef>
          </c:yVal>
          <c:smooth val="0"/>
        </c:ser>
        <c:ser>
          <c:idx val="3"/>
          <c:order val="4"/>
          <c:tx>
            <c:v>14% 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('LOC Data Calc 14%'!$I$2:$I$28,'LOC Data Calc 14%'!$I$43:$I$69)</c:f>
              <c:numCache>
                <c:ptCount val="54"/>
                <c:pt idx="0">
                  <c:v>164.83050204622708</c:v>
                </c:pt>
                <c:pt idx="1">
                  <c:v>162.8218926625</c:v>
                </c:pt>
                <c:pt idx="2">
                  <c:v>160.80777671570004</c:v>
                </c:pt>
                <c:pt idx="3">
                  <c:v>158.78764904442988</c:v>
                </c:pt>
                <c:pt idx="4">
                  <c:v>156.76095133468482</c:v>
                </c:pt>
                <c:pt idx="5">
                  <c:v>154.7270634706573</c:v>
                </c:pt>
                <c:pt idx="6">
                  <c:v>152.68529301905113</c:v>
                </c:pt>
                <c:pt idx="7">
                  <c:v>150.6348623298037</c:v>
                </c:pt>
                <c:pt idx="8">
                  <c:v>148.57489255806723</c:v>
                </c:pt>
                <c:pt idx="9">
                  <c:v>146.50438365959056</c:v>
                </c:pt>
                <c:pt idx="10">
                  <c:v>144.42218904669306</c:v>
                </c:pt>
                <c:pt idx="11">
                  <c:v>142.32698305478925</c:v>
                </c:pt>
                <c:pt idx="12">
                  <c:v>140.21721856152777</c:v>
                </c:pt>
                <c:pt idx="13">
                  <c:v>138.0910708563833</c:v>
                </c:pt>
                <c:pt idx="14">
                  <c:v>135.94636189011214</c:v>
                </c:pt>
                <c:pt idx="15">
                  <c:v>133.78045582275766</c:v>
                </c:pt>
                <c:pt idx="16">
                  <c:v>131.5901113651615</c:v>
                </c:pt>
                <c:pt idx="17">
                  <c:v>129.37126686711773</c:v>
                </c:pt>
                <c:pt idx="18">
                  <c:v>127.11871649843823</c:v>
                </c:pt>
                <c:pt idx="19">
                  <c:v>124.82560147740443</c:v>
                </c:pt>
                <c:pt idx="20">
                  <c:v>122.48256830542688</c:v>
                </c:pt>
                <c:pt idx="21">
                  <c:v>120.0762816515321</c:v>
                </c:pt>
                <c:pt idx="22">
                  <c:v>117.5865603199329</c:v>
                </c:pt>
                <c:pt idx="23">
                  <c:v>114.98016140286039</c:v>
                </c:pt>
                <c:pt idx="24">
                  <c:v>112.19464691563374</c:v>
                </c:pt>
                <c:pt idx="25">
                  <c:v>109.08133961505912</c:v>
                </c:pt>
                <c:pt idx="26">
                  <c:v>104.94809742933525</c:v>
                </c:pt>
                <c:pt idx="27">
                  <c:v>119.16949795377292</c:v>
                </c:pt>
                <c:pt idx="28">
                  <c:v>118.17810733750001</c:v>
                </c:pt>
                <c:pt idx="29">
                  <c:v>117.19222328429996</c:v>
                </c:pt>
                <c:pt idx="30">
                  <c:v>116.2123509555701</c:v>
                </c:pt>
                <c:pt idx="31">
                  <c:v>115.23904866531517</c:v>
                </c:pt>
                <c:pt idx="32">
                  <c:v>114.27293652934269</c:v>
                </c:pt>
                <c:pt idx="33">
                  <c:v>113.31470698094887</c:v>
                </c:pt>
                <c:pt idx="34">
                  <c:v>112.36513767019632</c:v>
                </c:pt>
                <c:pt idx="35">
                  <c:v>111.42510744193275</c:v>
                </c:pt>
                <c:pt idx="36">
                  <c:v>110.49561634040944</c:v>
                </c:pt>
                <c:pt idx="37">
                  <c:v>109.57781095330694</c:v>
                </c:pt>
                <c:pt idx="38">
                  <c:v>108.67301694521073</c:v>
                </c:pt>
                <c:pt idx="39">
                  <c:v>107.78278143847221</c:v>
                </c:pt>
                <c:pt idx="40">
                  <c:v>106.90892914361669</c:v>
                </c:pt>
                <c:pt idx="41">
                  <c:v>106.05363810988787</c:v>
                </c:pt>
                <c:pt idx="42">
                  <c:v>105.21954417724234</c:v>
                </c:pt>
                <c:pt idx="43">
                  <c:v>104.40988863483851</c:v>
                </c:pt>
                <c:pt idx="44">
                  <c:v>103.62873313288227</c:v>
                </c:pt>
                <c:pt idx="45">
                  <c:v>102.88128350156177</c:v>
                </c:pt>
                <c:pt idx="46">
                  <c:v>102.17439852259557</c:v>
                </c:pt>
                <c:pt idx="47">
                  <c:v>101.51743169457312</c:v>
                </c:pt>
                <c:pt idx="48">
                  <c:v>100.9237183484679</c:v>
                </c:pt>
                <c:pt idx="49">
                  <c:v>100.4134396800671</c:v>
                </c:pt>
                <c:pt idx="50">
                  <c:v>100.01983859713961</c:v>
                </c:pt>
                <c:pt idx="51">
                  <c:v>99.80535308436626</c:v>
                </c:pt>
                <c:pt idx="52">
                  <c:v>99.91866038494088</c:v>
                </c:pt>
                <c:pt idx="53">
                  <c:v>101.05190257066475</c:v>
                </c:pt>
              </c:numCache>
            </c:numRef>
          </c:xVal>
          <c:yVal>
            <c:numRef>
              <c:f>('LOC Data Calc 14%'!$A$2:$A$28,'LOC Data Calc 14%'!$A$43:$A$69)</c:f>
              <c:numCache>
                <c:ptCount val="5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  <c:pt idx="53">
                  <c:v>26</c:v>
                </c:pt>
              </c:numCache>
            </c:numRef>
          </c:yVal>
          <c:smooth val="0"/>
        </c:ser>
        <c:ser>
          <c:idx val="5"/>
          <c:order val="5"/>
          <c:tx>
            <c:v>13% 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('LOC Data Calc 13%'!$I$2:$I$17,'LOC Data Calc 13%'!$I$43:$I$58)</c:f>
              <c:numCache>
                <c:ptCount val="32"/>
                <c:pt idx="0">
                  <c:v>159.66334231853904</c:v>
                </c:pt>
                <c:pt idx="1">
                  <c:v>157.5158481222269</c:v>
                </c:pt>
                <c:pt idx="2">
                  <c:v>155.3511221046299</c:v>
                </c:pt>
                <c:pt idx="3">
                  <c:v>153.16682733202572</c:v>
                </c:pt>
                <c:pt idx="4">
                  <c:v>150.9601316022154</c:v>
                </c:pt>
                <c:pt idx="5">
                  <c:v>148.72754597416002</c:v>
                </c:pt>
                <c:pt idx="6">
                  <c:v>146.46468890556537</c:v>
                </c:pt>
                <c:pt idx="7">
                  <c:v>144.16592933198075</c:v>
                </c:pt>
                <c:pt idx="8">
                  <c:v>141.82382293203023</c:v>
                </c:pt>
                <c:pt idx="9">
                  <c:v>139.4281732815197</c:v>
                </c:pt>
                <c:pt idx="10">
                  <c:v>136.9643591323269</c:v>
                </c:pt>
                <c:pt idx="11">
                  <c:v>134.41007603458047</c:v>
                </c:pt>
                <c:pt idx="12">
                  <c:v>131.728148432419</c:v>
                </c:pt>
                <c:pt idx="13">
                  <c:v>128.84738536162774</c:v>
                </c:pt>
                <c:pt idx="14">
                  <c:v>125.59140247779325</c:v>
                </c:pt>
                <c:pt idx="15">
                  <c:v>120.94769899877977</c:v>
                </c:pt>
                <c:pt idx="16">
                  <c:v>124.33665768146096</c:v>
                </c:pt>
                <c:pt idx="17">
                  <c:v>123.48415187777309</c:v>
                </c:pt>
                <c:pt idx="18">
                  <c:v>122.6488778953701</c:v>
                </c:pt>
                <c:pt idx="19">
                  <c:v>121.83317266797428</c:v>
                </c:pt>
                <c:pt idx="20">
                  <c:v>121.0398683977846</c:v>
                </c:pt>
                <c:pt idx="21">
                  <c:v>120.27245402583998</c:v>
                </c:pt>
                <c:pt idx="22">
                  <c:v>119.53531109443462</c:v>
                </c:pt>
                <c:pt idx="23">
                  <c:v>118.83407066801925</c:v>
                </c:pt>
                <c:pt idx="24">
                  <c:v>118.17617706796979</c:v>
                </c:pt>
                <c:pt idx="25">
                  <c:v>117.57182671848032</c:v>
                </c:pt>
                <c:pt idx="26">
                  <c:v>117.0356408676731</c:v>
                </c:pt>
                <c:pt idx="27">
                  <c:v>116.58992396541953</c:v>
                </c:pt>
                <c:pt idx="28">
                  <c:v>116.271851567581</c:v>
                </c:pt>
                <c:pt idx="29">
                  <c:v>116.15261463837226</c:v>
                </c:pt>
                <c:pt idx="30">
                  <c:v>116.40859752220675</c:v>
                </c:pt>
                <c:pt idx="31">
                  <c:v>118.05230100122023</c:v>
                </c:pt>
              </c:numCache>
            </c:numRef>
          </c:xVal>
          <c:yVal>
            <c:numRef>
              <c:f>('LOC Data Calc 13%'!$A$2:$A$17,'LOC Data Calc 13%'!$A$43:$A$58)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</c:numCache>
            </c:numRef>
          </c:yVal>
          <c:smooth val="0"/>
        </c:ser>
        <c:ser>
          <c:idx val="4"/>
          <c:order val="6"/>
          <c:tx>
            <c:v>12% 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('LOC Data Calc 12%'!$I$2:$I$6,'LOC Data Calc 12%'!$I$43:$I$47)</c:f>
              <c:numCache>
                <c:ptCount val="10"/>
                <c:pt idx="0">
                  <c:v>151.27357701073464</c:v>
                </c:pt>
                <c:pt idx="1">
                  <c:v>148.50599048810824</c:v>
                </c:pt>
                <c:pt idx="2">
                  <c:v>145.51648184558033</c:v>
                </c:pt>
                <c:pt idx="3">
                  <c:v>142.09355009288512</c:v>
                </c:pt>
                <c:pt idx="4">
                  <c:v>136</c:v>
                </c:pt>
                <c:pt idx="5">
                  <c:v>132.72642298926536</c:v>
                </c:pt>
                <c:pt idx="6">
                  <c:v>132.49400951189176</c:v>
                </c:pt>
                <c:pt idx="7">
                  <c:v>132.48351815441967</c:v>
                </c:pt>
                <c:pt idx="8">
                  <c:v>132.90644990711488</c:v>
                </c:pt>
                <c:pt idx="9">
                  <c:v>136</c:v>
                </c:pt>
              </c:numCache>
            </c:numRef>
          </c:xVal>
          <c:yVal>
            <c:numRef>
              <c:f>('LOC Data Calc 12%'!$A$2:$A$6,'LOC Data Calc 12%'!$A$43:$A$47)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numCache>
            </c:numRef>
          </c:yVal>
          <c:smooth val="0"/>
        </c:ser>
        <c:ser>
          <c:idx val="7"/>
          <c:order val="7"/>
          <c:tx>
            <c:v>11.64% 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('LOC Data Calc 11.64%'!$I$2,'LOC Data Calc 11.64%'!$I$43)</c:f>
              <c:numCache>
                <c:ptCount val="2"/>
                <c:pt idx="0">
                  <c:v>142</c:v>
                </c:pt>
                <c:pt idx="1">
                  <c:v>142</c:v>
                </c:pt>
              </c:numCache>
            </c:numRef>
          </c:xVal>
          <c:yVal>
            <c:numRef>
              <c:f>('LOC Data Calc 11.64%'!$A$2,'LOC Data Calc 11.64%'!$A$43)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1954992"/>
        <c:axId val="42050609"/>
      </c:scatterChart>
      <c:valAx>
        <c:axId val="4195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Fuel Temperature ('F)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050609"/>
        <c:crosses val="autoZero"/>
        <c:crossBetween val="midCat"/>
        <c:dispUnits/>
        <c:majorUnit val="40"/>
        <c:minorUnit val="10"/>
      </c:valAx>
      <c:valAx>
        <c:axId val="4205060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Altitude (kft)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954992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38"/>
          <c:y val="0.385"/>
          <c:w val="0.13325"/>
          <c:h val="0.31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Flammability Envelope
vs. Ignition Energy, Flash Point and 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Level</a:t>
            </a:r>
          </a:p>
        </c:rich>
      </c:tx>
      <c:layout>
        <c:manualLayout>
          <c:xMode val="factor"/>
          <c:yMode val="factor"/>
          <c:x val="-0.00175"/>
          <c:y val="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555"/>
          <c:w val="0.60425"/>
          <c:h val="0.759"/>
        </c:manualLayout>
      </c:layout>
      <c:scatterChart>
        <c:scatterStyle val="line"/>
        <c:varyColors val="0"/>
        <c:ser>
          <c:idx val="0"/>
          <c:order val="0"/>
          <c:tx>
            <c:v>LFL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'LOC Plot'!$T$3:$T$13</c:f>
              <c:numCache>
                <c:ptCount val="11"/>
                <c:pt idx="0">
                  <c:v>102.207376322372</c:v>
                </c:pt>
                <c:pt idx="1">
                  <c:v>96.09766506266534</c:v>
                </c:pt>
                <c:pt idx="2">
                  <c:v>90.00924862344485</c:v>
                </c:pt>
                <c:pt idx="3">
                  <c:v>83.94728625079321</c:v>
                </c:pt>
                <c:pt idx="4">
                  <c:v>77.91783420043255</c:v>
                </c:pt>
                <c:pt idx="5">
                  <c:v>71.92812171782799</c:v>
                </c:pt>
                <c:pt idx="6">
                  <c:v>65.9869404567848</c:v>
                </c:pt>
                <c:pt idx="7">
                  <c:v>60.105210690248995</c:v>
                </c:pt>
                <c:pt idx="8">
                  <c:v>54.29683430949852</c:v>
                </c:pt>
                <c:pt idx="9">
                  <c:v>48.580036149729025</c:v>
                </c:pt>
                <c:pt idx="10">
                  <c:v>42.97958808801404</c:v>
                </c:pt>
              </c:numCache>
            </c:numRef>
          </c:xVal>
          <c:yVal>
            <c:numRef>
              <c:f>'LOC Plot'!$K$3:$K$13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v>UFL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'LOC Plot'!$S$3:$S$13</c:f>
              <c:numCache>
                <c:ptCount val="11"/>
                <c:pt idx="0">
                  <c:v>181.792623677628</c:v>
                </c:pt>
                <c:pt idx="1">
                  <c:v>172.90233493733467</c:v>
                </c:pt>
                <c:pt idx="2">
                  <c:v>163.99075137655515</c:v>
                </c:pt>
                <c:pt idx="3">
                  <c:v>155.0527137492068</c:v>
                </c:pt>
                <c:pt idx="4">
                  <c:v>146.08216579956746</c:v>
                </c:pt>
                <c:pt idx="5">
                  <c:v>137.071878282172</c:v>
                </c:pt>
                <c:pt idx="6">
                  <c:v>128.0130595432152</c:v>
                </c:pt>
                <c:pt idx="7">
                  <c:v>118.894789309751</c:v>
                </c:pt>
                <c:pt idx="8">
                  <c:v>109.70316569050148</c:v>
                </c:pt>
                <c:pt idx="9">
                  <c:v>100.41996385027097</c:v>
                </c:pt>
                <c:pt idx="10">
                  <c:v>91.02041191198596</c:v>
                </c:pt>
              </c:numCache>
            </c:numRef>
          </c:xVal>
          <c:yVal>
            <c:numRef>
              <c:f>'LOC Plot'!$K$3:$K$13</c:f>
              <c:numCach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yVal>
          <c:smooth val="0"/>
        </c:ser>
        <c:ser>
          <c:idx val="2"/>
          <c:order val="2"/>
          <c:tx>
            <c:v>747 CWT Profile, OAT=80 Deg 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Scroller!$V$8:$V$527</c:f>
              <c:numCache/>
            </c:numRef>
          </c:xVal>
          <c:yVal>
            <c:numRef>
              <c:f>Scroller!$S$8:$S$527</c:f>
              <c:numCache/>
            </c:numRef>
          </c:yVal>
          <c:smooth val="0"/>
        </c:ser>
        <c:axId val="42911162"/>
        <c:axId val="50656139"/>
      </c:scatterChart>
      <c:valAx>
        <c:axId val="42911162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Temperature Deg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50656139"/>
        <c:crosses val="autoZero"/>
        <c:crossBetween val="midCat"/>
        <c:dispUnits/>
      </c:valAx>
      <c:valAx>
        <c:axId val="50656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Altitude 1000's ft.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429111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O2 value test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'LOC Plot'!$G$37:$G$47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'LOC Plot'!$F$27:$F$31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O2 value curve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'LOC Plot'!$G$37:$G$47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'LOC Plot'!$I$37:$I$47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53252068"/>
        <c:axId val="9506565"/>
      </c:scatterChart>
      <c:valAx>
        <c:axId val="53252068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06565"/>
        <c:crosses val="autoZero"/>
        <c:crossBetween val="midCat"/>
        <c:dispUnits/>
      </c:valAx>
      <c:valAx>
        <c:axId val="9506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520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Max Alt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'LOC Plot'!$I$36:$N$36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'LOC Plot'!$I$32:$N$32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equation parameter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'LOC Plot'!$I$36:$N$36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'LOC Plot'!$I$35:$N$35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18450222"/>
        <c:axId val="31834271"/>
      </c:scatterChart>
      <c:valAx>
        <c:axId val="18450222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34271"/>
        <c:crosses val="autoZero"/>
        <c:crossBetween val="midCat"/>
        <c:dispUnits/>
      </c:valAx>
      <c:valAx>
        <c:axId val="31834271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502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Relationship Id="rId3" Type="http://schemas.openxmlformats.org/officeDocument/2006/relationships/image" Target="../media/image2.emf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76200</xdr:rowOff>
    </xdr:from>
    <xdr:to>
      <xdr:col>11</xdr:col>
      <xdr:colOff>581025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3762375" y="76200"/>
        <a:ext cx="44481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1</xdr:row>
      <xdr:rowOff>9525</xdr:rowOff>
    </xdr:from>
    <xdr:to>
      <xdr:col>3</xdr:col>
      <xdr:colOff>371475</xdr:colOff>
      <xdr:row>4</xdr:row>
      <xdr:rowOff>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180975"/>
          <a:ext cx="361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8</xdr:row>
      <xdr:rowOff>9525</xdr:rowOff>
    </xdr:from>
    <xdr:to>
      <xdr:col>3</xdr:col>
      <xdr:colOff>381000</xdr:colOff>
      <xdr:row>11</xdr:row>
      <xdr:rowOff>9525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133350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9525</xdr:rowOff>
    </xdr:from>
    <xdr:to>
      <xdr:col>3</xdr:col>
      <xdr:colOff>371475</xdr:colOff>
      <xdr:row>18</xdr:row>
      <xdr:rowOff>0</xdr:rowOff>
    </xdr:to>
    <xdr:pic>
      <xdr:nvPicPr>
        <xdr:cNvPr id="4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2486025"/>
          <a:ext cx="361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95250</xdr:colOff>
      <xdr:row>0</xdr:row>
      <xdr:rowOff>0</xdr:rowOff>
    </xdr:from>
    <xdr:to>
      <xdr:col>57</xdr:col>
      <xdr:colOff>542925</xdr:colOff>
      <xdr:row>30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41700" y="0"/>
          <a:ext cx="7153275" cy="5067300"/>
        </a:xfrm>
        <a:prstGeom prst="rect">
          <a:avLst/>
        </a:prstGeom>
        <a:noFill/>
        <a:ln w="76200" cmpd="thickThin">
          <a:noFill/>
        </a:ln>
      </xdr:spPr>
    </xdr:pic>
    <xdr:clientData/>
  </xdr:twoCellAnchor>
  <xdr:twoCellAnchor>
    <xdr:from>
      <xdr:col>38</xdr:col>
      <xdr:colOff>161925</xdr:colOff>
      <xdr:row>5</xdr:row>
      <xdr:rowOff>38100</xdr:rowOff>
    </xdr:from>
    <xdr:to>
      <xdr:col>45</xdr:col>
      <xdr:colOff>561975</xdr:colOff>
      <xdr:row>23</xdr:row>
      <xdr:rowOff>133350</xdr:rowOff>
    </xdr:to>
    <xdr:graphicFrame>
      <xdr:nvGraphicFramePr>
        <xdr:cNvPr id="2" name="Chart 2"/>
        <xdr:cNvGraphicFramePr/>
      </xdr:nvGraphicFramePr>
      <xdr:xfrm>
        <a:off x="24031575" y="1019175"/>
        <a:ext cx="46672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16</xdr:col>
      <xdr:colOff>381000</xdr:colOff>
      <xdr:row>35</xdr:row>
      <xdr:rowOff>38100</xdr:rowOff>
    </xdr:from>
    <xdr:to>
      <xdr:col>22</xdr:col>
      <xdr:colOff>438150</xdr:colOff>
      <xdr:row>50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39450" y="5876925"/>
          <a:ext cx="371475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15</xdr:row>
      <xdr:rowOff>0</xdr:rowOff>
    </xdr:from>
    <xdr:to>
      <xdr:col>24</xdr:col>
      <xdr:colOff>190500</xdr:colOff>
      <xdr:row>33</xdr:row>
      <xdr:rowOff>95250</xdr:rowOff>
    </xdr:to>
    <xdr:graphicFrame>
      <xdr:nvGraphicFramePr>
        <xdr:cNvPr id="4" name="Chart 5"/>
        <xdr:cNvGraphicFramePr/>
      </xdr:nvGraphicFramePr>
      <xdr:xfrm>
        <a:off x="10877550" y="2600325"/>
        <a:ext cx="4648200" cy="3009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W528"/>
  <sheetViews>
    <sheetView tabSelected="1" zoomScale="132" zoomScaleNormal="132" workbookViewId="0" topLeftCell="A1">
      <selection activeCell="C21" sqref="C21"/>
    </sheetView>
  </sheetViews>
  <sheetFormatPr defaultColWidth="9.140625" defaultRowHeight="12.75"/>
  <cols>
    <col min="1" max="1" width="12.28125" style="0" customWidth="1"/>
    <col min="2" max="2" width="23.28125" style="0" customWidth="1"/>
    <col min="4" max="4" width="5.7109375" style="0" customWidth="1"/>
  </cols>
  <sheetData>
    <row r="1" ht="13.5" thickBot="1"/>
    <row r="2" spans="1:3" ht="12.75">
      <c r="A2" s="3" t="s">
        <v>23</v>
      </c>
      <c r="B2" s="7">
        <v>21</v>
      </c>
      <c r="C2" s="3" t="s">
        <v>22</v>
      </c>
    </row>
    <row r="3" ht="13.5" thickBot="1">
      <c r="B3" s="8"/>
    </row>
    <row r="5" ht="12.75">
      <c r="R5" t="s">
        <v>33</v>
      </c>
    </row>
    <row r="6" ht="12.75">
      <c r="G6">
        <f>2^0.5</f>
        <v>1.4142135623730951</v>
      </c>
    </row>
    <row r="7" spans="18:23" ht="12.75">
      <c r="R7" t="s">
        <v>28</v>
      </c>
      <c r="S7" t="s">
        <v>29</v>
      </c>
      <c r="T7" t="s">
        <v>30</v>
      </c>
      <c r="U7" t="s">
        <v>31</v>
      </c>
      <c r="V7" t="s">
        <v>32</v>
      </c>
      <c r="W7" t="s">
        <v>29</v>
      </c>
    </row>
    <row r="8" spans="18:23" ht="13.5" thickBot="1">
      <c r="R8">
        <v>0</v>
      </c>
      <c r="S8">
        <f>W8/1000</f>
        <v>0</v>
      </c>
      <c r="T8">
        <v>80</v>
      </c>
      <c r="V8">
        <v>81.23450469970703</v>
      </c>
      <c r="W8">
        <v>0</v>
      </c>
    </row>
    <row r="9" spans="2:23" ht="12.75">
      <c r="B9" s="9">
        <f>0.001*G6^G11</f>
        <v>23726.56640606302</v>
      </c>
      <c r="C9" s="5" t="s">
        <v>27</v>
      </c>
      <c r="R9">
        <v>1</v>
      </c>
      <c r="S9">
        <f aca="true" t="shared" si="0" ref="S9:S72">W9/1000</f>
        <v>0</v>
      </c>
      <c r="T9">
        <v>80</v>
      </c>
      <c r="V9">
        <v>82.43852996826172</v>
      </c>
      <c r="W9">
        <v>0</v>
      </c>
    </row>
    <row r="10" spans="1:23" ht="12.75" customHeight="1" thickBot="1">
      <c r="A10" s="3" t="s">
        <v>26</v>
      </c>
      <c r="B10" s="10"/>
      <c r="C10" s="6"/>
      <c r="R10">
        <v>2</v>
      </c>
      <c r="S10">
        <f t="shared" si="0"/>
        <v>0</v>
      </c>
      <c r="T10">
        <v>80</v>
      </c>
      <c r="V10">
        <v>83.61282348632812</v>
      </c>
      <c r="W10">
        <v>0</v>
      </c>
    </row>
    <row r="11" spans="7:23" ht="13.5" customHeight="1">
      <c r="G11">
        <v>49</v>
      </c>
      <c r="R11">
        <v>3</v>
      </c>
      <c r="S11">
        <f t="shared" si="0"/>
        <v>0</v>
      </c>
      <c r="T11">
        <v>80</v>
      </c>
      <c r="V11">
        <v>84.75812530517578</v>
      </c>
      <c r="W11">
        <v>0</v>
      </c>
    </row>
    <row r="12" spans="18:23" ht="12.75">
      <c r="R12">
        <v>4</v>
      </c>
      <c r="S12">
        <f t="shared" si="0"/>
        <v>0</v>
      </c>
      <c r="T12">
        <v>80</v>
      </c>
      <c r="V12">
        <v>85.87515258789062</v>
      </c>
      <c r="W12">
        <v>0</v>
      </c>
    </row>
    <row r="13" spans="18:23" ht="12.75">
      <c r="R13">
        <v>5</v>
      </c>
      <c r="S13">
        <f t="shared" si="0"/>
        <v>0</v>
      </c>
      <c r="T13">
        <v>80</v>
      </c>
      <c r="V13">
        <v>86.964599609375</v>
      </c>
      <c r="W13">
        <v>0</v>
      </c>
    </row>
    <row r="14" spans="18:23" ht="12.75">
      <c r="R14">
        <v>6</v>
      </c>
      <c r="S14">
        <f t="shared" si="0"/>
        <v>0</v>
      </c>
      <c r="T14">
        <v>80</v>
      </c>
      <c r="V14">
        <v>88.02714538574219</v>
      </c>
      <c r="W14">
        <v>0</v>
      </c>
    </row>
    <row r="15" spans="18:23" ht="13.5" thickBot="1">
      <c r="R15">
        <v>7</v>
      </c>
      <c r="S15">
        <f t="shared" si="0"/>
        <v>0</v>
      </c>
      <c r="T15">
        <v>80</v>
      </c>
      <c r="V15">
        <v>89.06346130371094</v>
      </c>
      <c r="W15">
        <v>0</v>
      </c>
    </row>
    <row r="16" spans="2:23" ht="12.75">
      <c r="B16" s="7">
        <v>120</v>
      </c>
      <c r="R16">
        <v>8</v>
      </c>
      <c r="S16">
        <f t="shared" si="0"/>
        <v>0</v>
      </c>
      <c r="T16">
        <v>80</v>
      </c>
      <c r="V16">
        <v>90.07418823242188</v>
      </c>
      <c r="W16">
        <v>0</v>
      </c>
    </row>
    <row r="17" spans="1:23" ht="13.5" thickBot="1">
      <c r="A17" s="3" t="s">
        <v>24</v>
      </c>
      <c r="B17" s="8"/>
      <c r="C17" s="3" t="s">
        <v>25</v>
      </c>
      <c r="R17">
        <v>9</v>
      </c>
      <c r="S17">
        <f t="shared" si="0"/>
        <v>0</v>
      </c>
      <c r="T17">
        <v>80</v>
      </c>
      <c r="V17">
        <v>91.0599594116211</v>
      </c>
      <c r="W17">
        <v>0</v>
      </c>
    </row>
    <row r="18" spans="18:23" ht="12.75">
      <c r="R18">
        <v>10</v>
      </c>
      <c r="S18">
        <f t="shared" si="0"/>
        <v>0</v>
      </c>
      <c r="T18">
        <v>80</v>
      </c>
      <c r="V18">
        <v>92.02139282226562</v>
      </c>
      <c r="W18">
        <v>0</v>
      </c>
    </row>
    <row r="19" spans="18:23" ht="12.75">
      <c r="R19">
        <v>11</v>
      </c>
      <c r="S19">
        <f t="shared" si="0"/>
        <v>0</v>
      </c>
      <c r="T19">
        <v>80</v>
      </c>
      <c r="V19">
        <v>92.95909118652344</v>
      </c>
      <c r="W19">
        <v>0</v>
      </c>
    </row>
    <row r="20" spans="18:23" ht="12.75">
      <c r="R20">
        <v>12</v>
      </c>
      <c r="S20">
        <f t="shared" si="0"/>
        <v>0</v>
      </c>
      <c r="T20">
        <v>80</v>
      </c>
      <c r="V20">
        <v>93.8736343383789</v>
      </c>
      <c r="W20">
        <v>0</v>
      </c>
    </row>
    <row r="21" spans="18:23" ht="12.75">
      <c r="R21">
        <v>13</v>
      </c>
      <c r="S21">
        <f t="shared" si="0"/>
        <v>0</v>
      </c>
      <c r="T21">
        <v>80</v>
      </c>
      <c r="V21">
        <v>94.76559448242188</v>
      </c>
      <c r="W21">
        <v>0</v>
      </c>
    </row>
    <row r="22" spans="18:23" ht="12.75">
      <c r="R22">
        <v>14</v>
      </c>
      <c r="S22">
        <f t="shared" si="0"/>
        <v>0</v>
      </c>
      <c r="T22">
        <v>80</v>
      </c>
      <c r="V22">
        <v>95.63553619384766</v>
      </c>
      <c r="W22">
        <v>0</v>
      </c>
    </row>
    <row r="23" spans="18:23" ht="12.75">
      <c r="R23">
        <v>15</v>
      </c>
      <c r="S23">
        <f t="shared" si="0"/>
        <v>0</v>
      </c>
      <c r="T23">
        <v>80</v>
      </c>
      <c r="V23">
        <v>96.48400115966797</v>
      </c>
      <c r="W23">
        <v>0</v>
      </c>
    </row>
    <row r="24" spans="18:23" ht="12.75">
      <c r="R24">
        <v>16</v>
      </c>
      <c r="S24">
        <f t="shared" si="0"/>
        <v>0</v>
      </c>
      <c r="T24">
        <v>80</v>
      </c>
      <c r="V24">
        <v>97.31151580810547</v>
      </c>
      <c r="W24">
        <v>0</v>
      </c>
    </row>
    <row r="25" spans="18:23" ht="12.75">
      <c r="R25">
        <v>17</v>
      </c>
      <c r="S25">
        <f t="shared" si="0"/>
        <v>0</v>
      </c>
      <c r="T25">
        <v>80</v>
      </c>
      <c r="V25">
        <v>98.11859893798828</v>
      </c>
      <c r="W25">
        <v>0</v>
      </c>
    </row>
    <row r="26" spans="18:23" ht="12.75">
      <c r="R26">
        <v>18</v>
      </c>
      <c r="S26">
        <f t="shared" si="0"/>
        <v>0</v>
      </c>
      <c r="T26">
        <v>80</v>
      </c>
      <c r="V26">
        <v>98.90575408935547</v>
      </c>
      <c r="W26">
        <v>0</v>
      </c>
    </row>
    <row r="27" spans="18:23" ht="12.75">
      <c r="R27">
        <v>19</v>
      </c>
      <c r="S27">
        <f t="shared" si="0"/>
        <v>0</v>
      </c>
      <c r="T27">
        <v>80</v>
      </c>
      <c r="V27">
        <v>99.67347717285156</v>
      </c>
      <c r="W27">
        <v>0</v>
      </c>
    </row>
    <row r="28" spans="18:23" ht="12.75">
      <c r="R28">
        <v>20</v>
      </c>
      <c r="S28">
        <f t="shared" si="0"/>
        <v>0</v>
      </c>
      <c r="T28">
        <v>80</v>
      </c>
      <c r="V28">
        <v>100.4222412109375</v>
      </c>
      <c r="W28">
        <v>0</v>
      </c>
    </row>
    <row r="29" spans="18:23" ht="12.75">
      <c r="R29">
        <v>21</v>
      </c>
      <c r="S29">
        <f t="shared" si="0"/>
        <v>0</v>
      </c>
      <c r="T29">
        <v>80</v>
      </c>
      <c r="V29">
        <v>101.15251922607422</v>
      </c>
      <c r="W29">
        <v>0</v>
      </c>
    </row>
    <row r="30" spans="18:23" ht="12.75">
      <c r="R30">
        <v>22</v>
      </c>
      <c r="S30">
        <f t="shared" si="0"/>
        <v>0</v>
      </c>
      <c r="T30">
        <v>80</v>
      </c>
      <c r="V30">
        <v>101.8647689819336</v>
      </c>
      <c r="W30">
        <v>0</v>
      </c>
    </row>
    <row r="31" spans="18:23" ht="12.75">
      <c r="R31">
        <v>23</v>
      </c>
      <c r="S31">
        <f t="shared" si="0"/>
        <v>0</v>
      </c>
      <c r="T31">
        <v>80</v>
      </c>
      <c r="V31">
        <v>102.55943298339844</v>
      </c>
      <c r="W31">
        <v>0</v>
      </c>
    </row>
    <row r="32" spans="18:23" ht="12.75">
      <c r="R32">
        <v>24</v>
      </c>
      <c r="S32">
        <f t="shared" si="0"/>
        <v>0</v>
      </c>
      <c r="T32">
        <v>80</v>
      </c>
      <c r="V32">
        <v>103.23694610595703</v>
      </c>
      <c r="W32">
        <v>0</v>
      </c>
    </row>
    <row r="33" spans="18:23" ht="12.75">
      <c r="R33">
        <v>25</v>
      </c>
      <c r="S33">
        <f t="shared" si="0"/>
        <v>0</v>
      </c>
      <c r="T33">
        <v>80</v>
      </c>
      <c r="V33">
        <v>103.8977279663086</v>
      </c>
      <c r="W33">
        <v>0</v>
      </c>
    </row>
    <row r="34" spans="18:23" ht="12.75">
      <c r="R34">
        <v>26</v>
      </c>
      <c r="S34">
        <f t="shared" si="0"/>
        <v>0</v>
      </c>
      <c r="T34">
        <v>80</v>
      </c>
      <c r="V34">
        <v>104.54219818115234</v>
      </c>
      <c r="W34">
        <v>0</v>
      </c>
    </row>
    <row r="35" spans="18:23" ht="12.75">
      <c r="R35">
        <v>27</v>
      </c>
      <c r="S35">
        <f t="shared" si="0"/>
        <v>0</v>
      </c>
      <c r="T35">
        <v>80</v>
      </c>
      <c r="V35">
        <v>105.1707534790039</v>
      </c>
      <c r="W35">
        <v>0</v>
      </c>
    </row>
    <row r="36" spans="18:23" ht="12.75">
      <c r="R36">
        <v>28</v>
      </c>
      <c r="S36">
        <f t="shared" si="0"/>
        <v>0</v>
      </c>
      <c r="T36">
        <v>80</v>
      </c>
      <c r="V36">
        <v>105.7837905883789</v>
      </c>
      <c r="W36">
        <v>0</v>
      </c>
    </row>
    <row r="37" spans="18:23" ht="12.75">
      <c r="R37">
        <v>29</v>
      </c>
      <c r="S37">
        <f t="shared" si="0"/>
        <v>0</v>
      </c>
      <c r="T37">
        <v>80</v>
      </c>
      <c r="V37">
        <v>106.3816909790039</v>
      </c>
      <c r="W37">
        <v>0</v>
      </c>
    </row>
    <row r="38" spans="18:23" ht="12.75">
      <c r="R38">
        <v>30</v>
      </c>
      <c r="S38">
        <f t="shared" si="0"/>
        <v>0</v>
      </c>
      <c r="T38">
        <v>80</v>
      </c>
      <c r="V38">
        <v>106.96482849121094</v>
      </c>
      <c r="W38">
        <v>0</v>
      </c>
    </row>
    <row r="39" spans="18:23" ht="12.75">
      <c r="R39">
        <v>31</v>
      </c>
      <c r="S39">
        <f t="shared" si="0"/>
        <v>0</v>
      </c>
      <c r="T39">
        <v>80</v>
      </c>
      <c r="V39">
        <v>107.5335693359375</v>
      </c>
      <c r="W39">
        <v>0</v>
      </c>
    </row>
    <row r="40" spans="18:23" ht="12.75">
      <c r="R40">
        <v>32</v>
      </c>
      <c r="S40">
        <f t="shared" si="0"/>
        <v>0</v>
      </c>
      <c r="T40">
        <v>80</v>
      </c>
      <c r="V40">
        <v>108.08826446533203</v>
      </c>
      <c r="W40">
        <v>0</v>
      </c>
    </row>
    <row r="41" spans="18:23" ht="12.75">
      <c r="R41">
        <v>33</v>
      </c>
      <c r="S41">
        <f t="shared" si="0"/>
        <v>0</v>
      </c>
      <c r="T41">
        <v>80</v>
      </c>
      <c r="V41">
        <v>108.62926483154297</v>
      </c>
      <c r="W41">
        <v>0</v>
      </c>
    </row>
    <row r="42" spans="18:23" ht="12.75">
      <c r="R42">
        <v>34</v>
      </c>
      <c r="S42">
        <f t="shared" si="0"/>
        <v>0</v>
      </c>
      <c r="T42">
        <v>80</v>
      </c>
      <c r="V42">
        <v>109.15691375732422</v>
      </c>
      <c r="W42">
        <v>0</v>
      </c>
    </row>
    <row r="43" spans="18:23" ht="12.75">
      <c r="R43">
        <v>35</v>
      </c>
      <c r="S43">
        <f t="shared" si="0"/>
        <v>0</v>
      </c>
      <c r="T43">
        <v>80</v>
      </c>
      <c r="V43">
        <v>109.6715316772461</v>
      </c>
      <c r="W43">
        <v>0</v>
      </c>
    </row>
    <row r="44" spans="18:23" ht="12.75">
      <c r="R44">
        <v>36</v>
      </c>
      <c r="S44">
        <f t="shared" si="0"/>
        <v>0</v>
      </c>
      <c r="T44">
        <v>80</v>
      </c>
      <c r="V44">
        <v>110.17344665527344</v>
      </c>
      <c r="W44">
        <v>0</v>
      </c>
    </row>
    <row r="45" spans="18:23" ht="12.75">
      <c r="R45">
        <v>37</v>
      </c>
      <c r="S45">
        <f t="shared" si="0"/>
        <v>0</v>
      </c>
      <c r="T45">
        <v>80</v>
      </c>
      <c r="V45">
        <v>110.6629638671875</v>
      </c>
      <c r="W45">
        <v>0</v>
      </c>
    </row>
    <row r="46" spans="18:23" ht="12.75">
      <c r="R46">
        <v>38</v>
      </c>
      <c r="S46">
        <f t="shared" si="0"/>
        <v>0</v>
      </c>
      <c r="T46">
        <v>80</v>
      </c>
      <c r="V46">
        <v>111.14039611816406</v>
      </c>
      <c r="W46">
        <v>0</v>
      </c>
    </row>
    <row r="47" spans="18:23" ht="12.75">
      <c r="R47">
        <v>39</v>
      </c>
      <c r="S47">
        <f t="shared" si="0"/>
        <v>0</v>
      </c>
      <c r="T47">
        <v>80</v>
      </c>
      <c r="V47">
        <v>111.60604095458984</v>
      </c>
      <c r="W47">
        <v>0</v>
      </c>
    </row>
    <row r="48" spans="18:23" ht="12.75">
      <c r="R48">
        <v>40</v>
      </c>
      <c r="S48">
        <f t="shared" si="0"/>
        <v>0</v>
      </c>
      <c r="T48">
        <v>80</v>
      </c>
      <c r="V48">
        <v>112.06018829345703</v>
      </c>
      <c r="W48">
        <v>0</v>
      </c>
    </row>
    <row r="49" spans="18:23" ht="12.75">
      <c r="R49">
        <v>41</v>
      </c>
      <c r="S49">
        <f t="shared" si="0"/>
        <v>0</v>
      </c>
      <c r="T49">
        <v>80</v>
      </c>
      <c r="V49">
        <v>112.50312042236328</v>
      </c>
      <c r="W49">
        <v>0</v>
      </c>
    </row>
    <row r="50" spans="18:23" ht="12.75">
      <c r="R50">
        <v>42</v>
      </c>
      <c r="S50">
        <f t="shared" si="0"/>
        <v>0</v>
      </c>
      <c r="T50">
        <v>80</v>
      </c>
      <c r="V50">
        <v>112.93511962890625</v>
      </c>
      <c r="W50">
        <v>0</v>
      </c>
    </row>
    <row r="51" spans="18:23" ht="12.75">
      <c r="R51">
        <v>43</v>
      </c>
      <c r="S51">
        <f t="shared" si="0"/>
        <v>0</v>
      </c>
      <c r="T51">
        <v>80</v>
      </c>
      <c r="V51">
        <v>113.35645294189453</v>
      </c>
      <c r="W51">
        <v>0</v>
      </c>
    </row>
    <row r="52" spans="18:23" ht="12.75">
      <c r="R52">
        <v>44</v>
      </c>
      <c r="S52">
        <f t="shared" si="0"/>
        <v>0</v>
      </c>
      <c r="T52">
        <v>80</v>
      </c>
      <c r="V52">
        <v>113.76738739013672</v>
      </c>
      <c r="W52">
        <v>0</v>
      </c>
    </row>
    <row r="53" spans="18:23" ht="12.75">
      <c r="R53">
        <v>45</v>
      </c>
      <c r="S53">
        <f t="shared" si="0"/>
        <v>0</v>
      </c>
      <c r="T53">
        <v>80</v>
      </c>
      <c r="V53">
        <v>114.16817474365234</v>
      </c>
      <c r="W53">
        <v>0</v>
      </c>
    </row>
    <row r="54" spans="18:23" ht="12.75">
      <c r="R54">
        <v>46</v>
      </c>
      <c r="S54">
        <f t="shared" si="0"/>
        <v>0</v>
      </c>
      <c r="T54">
        <v>80</v>
      </c>
      <c r="V54">
        <v>114.55906677246094</v>
      </c>
      <c r="W54">
        <v>0</v>
      </c>
    </row>
    <row r="55" spans="18:23" ht="12.75">
      <c r="R55">
        <v>47</v>
      </c>
      <c r="S55">
        <f t="shared" si="0"/>
        <v>0</v>
      </c>
      <c r="T55">
        <v>80</v>
      </c>
      <c r="V55">
        <v>114.9403076171875</v>
      </c>
      <c r="W55">
        <v>0</v>
      </c>
    </row>
    <row r="56" spans="18:23" ht="12.75">
      <c r="R56">
        <v>48</v>
      </c>
      <c r="S56">
        <f t="shared" si="0"/>
        <v>0</v>
      </c>
      <c r="T56">
        <v>80</v>
      </c>
      <c r="V56">
        <v>115.3121337890625</v>
      </c>
      <c r="W56">
        <v>0</v>
      </c>
    </row>
    <row r="57" spans="18:23" ht="12.75">
      <c r="R57">
        <v>49</v>
      </c>
      <c r="S57">
        <f t="shared" si="0"/>
        <v>0</v>
      </c>
      <c r="T57">
        <v>80</v>
      </c>
      <c r="V57">
        <v>115.6747817993164</v>
      </c>
      <c r="W57">
        <v>0</v>
      </c>
    </row>
    <row r="58" spans="18:23" ht="12.75">
      <c r="R58">
        <v>50</v>
      </c>
      <c r="S58">
        <f t="shared" si="0"/>
        <v>0</v>
      </c>
      <c r="T58">
        <v>80</v>
      </c>
      <c r="V58">
        <v>116.02847290039062</v>
      </c>
      <c r="W58">
        <v>0</v>
      </c>
    </row>
    <row r="59" spans="18:23" ht="12.75">
      <c r="R59">
        <v>51</v>
      </c>
      <c r="S59">
        <f t="shared" si="0"/>
        <v>0</v>
      </c>
      <c r="T59">
        <v>80</v>
      </c>
      <c r="V59">
        <v>116.37342834472656</v>
      </c>
      <c r="W59">
        <v>0</v>
      </c>
    </row>
    <row r="60" spans="18:23" ht="12.75">
      <c r="R60">
        <v>52</v>
      </c>
      <c r="S60">
        <f t="shared" si="0"/>
        <v>0</v>
      </c>
      <c r="T60">
        <v>80</v>
      </c>
      <c r="V60">
        <v>116.70986938476562</v>
      </c>
      <c r="W60">
        <v>0</v>
      </c>
    </row>
    <row r="61" spans="18:23" ht="12.75">
      <c r="R61">
        <v>53</v>
      </c>
      <c r="S61">
        <f t="shared" si="0"/>
        <v>0</v>
      </c>
      <c r="T61">
        <v>80</v>
      </c>
      <c r="V61">
        <v>117.03800201416016</v>
      </c>
      <c r="W61">
        <v>0</v>
      </c>
    </row>
    <row r="62" spans="18:23" ht="12.75">
      <c r="R62">
        <v>54</v>
      </c>
      <c r="S62">
        <f t="shared" si="0"/>
        <v>0</v>
      </c>
      <c r="T62">
        <v>80</v>
      </c>
      <c r="V62">
        <v>117.3580322265625</v>
      </c>
      <c r="W62">
        <v>0</v>
      </c>
    </row>
    <row r="63" spans="18:23" ht="12.75">
      <c r="R63">
        <v>55</v>
      </c>
      <c r="S63">
        <f t="shared" si="0"/>
        <v>0</v>
      </c>
      <c r="T63">
        <v>80</v>
      </c>
      <c r="V63">
        <v>117.670166015625</v>
      </c>
      <c r="W63">
        <v>0</v>
      </c>
    </row>
    <row r="64" spans="18:23" ht="12.75">
      <c r="R64">
        <v>56</v>
      </c>
      <c r="S64">
        <f t="shared" si="0"/>
        <v>0</v>
      </c>
      <c r="T64">
        <v>80</v>
      </c>
      <c r="V64">
        <v>117.97459411621094</v>
      </c>
      <c r="W64">
        <v>0</v>
      </c>
    </row>
    <row r="65" spans="18:23" ht="12.75">
      <c r="R65">
        <v>57</v>
      </c>
      <c r="S65">
        <f t="shared" si="0"/>
        <v>0</v>
      </c>
      <c r="T65">
        <v>80</v>
      </c>
      <c r="V65">
        <v>118.27149963378906</v>
      </c>
      <c r="W65">
        <v>0</v>
      </c>
    </row>
    <row r="66" spans="18:23" ht="12.75">
      <c r="R66">
        <v>58</v>
      </c>
      <c r="S66">
        <f t="shared" si="0"/>
        <v>0</v>
      </c>
      <c r="T66">
        <v>80</v>
      </c>
      <c r="V66">
        <v>118.56108093261719</v>
      </c>
      <c r="W66">
        <v>0</v>
      </c>
    </row>
    <row r="67" spans="18:23" ht="12.75">
      <c r="R67">
        <v>59</v>
      </c>
      <c r="S67">
        <f t="shared" si="0"/>
        <v>0</v>
      </c>
      <c r="T67">
        <v>80</v>
      </c>
      <c r="V67">
        <v>118.843505859375</v>
      </c>
      <c r="W67">
        <v>0</v>
      </c>
    </row>
    <row r="68" spans="18:23" ht="12.75">
      <c r="R68">
        <v>60</v>
      </c>
      <c r="S68">
        <f t="shared" si="0"/>
        <v>0</v>
      </c>
      <c r="T68">
        <v>80</v>
      </c>
      <c r="V68">
        <v>119.11895751953125</v>
      </c>
      <c r="W68">
        <v>0</v>
      </c>
    </row>
    <row r="69" spans="18:23" ht="12.75">
      <c r="R69">
        <v>61</v>
      </c>
      <c r="S69">
        <f t="shared" si="0"/>
        <v>0</v>
      </c>
      <c r="T69">
        <v>80</v>
      </c>
      <c r="V69">
        <v>119.38761138916016</v>
      </c>
      <c r="W69">
        <v>0</v>
      </c>
    </row>
    <row r="70" spans="18:23" ht="12.75">
      <c r="R70">
        <v>62</v>
      </c>
      <c r="S70">
        <f t="shared" si="0"/>
        <v>0</v>
      </c>
      <c r="T70">
        <v>80</v>
      </c>
      <c r="V70">
        <v>119.6496353149414</v>
      </c>
      <c r="W70">
        <v>0</v>
      </c>
    </row>
    <row r="71" spans="18:23" ht="12.75">
      <c r="R71">
        <v>63</v>
      </c>
      <c r="S71">
        <f t="shared" si="0"/>
        <v>0</v>
      </c>
      <c r="T71">
        <v>80</v>
      </c>
      <c r="V71">
        <v>119.90518951416016</v>
      </c>
      <c r="W71">
        <v>0</v>
      </c>
    </row>
    <row r="72" spans="18:23" ht="12.75">
      <c r="R72">
        <v>64</v>
      </c>
      <c r="S72">
        <f t="shared" si="0"/>
        <v>0</v>
      </c>
      <c r="T72">
        <v>80</v>
      </c>
      <c r="V72">
        <v>120.15443420410156</v>
      </c>
      <c r="W72">
        <v>0</v>
      </c>
    </row>
    <row r="73" spans="18:23" ht="12.75">
      <c r="R73">
        <v>65</v>
      </c>
      <c r="S73">
        <f aca="true" t="shared" si="1" ref="S73:S136">W73/1000</f>
        <v>0</v>
      </c>
      <c r="T73">
        <v>80</v>
      </c>
      <c r="V73">
        <v>120.39752197265625</v>
      </c>
      <c r="W73">
        <v>0</v>
      </c>
    </row>
    <row r="74" spans="18:23" ht="12.75">
      <c r="R74">
        <v>66</v>
      </c>
      <c r="S74">
        <f t="shared" si="1"/>
        <v>0</v>
      </c>
      <c r="T74">
        <v>80</v>
      </c>
      <c r="V74">
        <v>120.63460540771484</v>
      </c>
      <c r="W74">
        <v>0</v>
      </c>
    </row>
    <row r="75" spans="18:23" ht="12.75">
      <c r="R75">
        <v>67</v>
      </c>
      <c r="S75">
        <f t="shared" si="1"/>
        <v>0</v>
      </c>
      <c r="T75">
        <v>80</v>
      </c>
      <c r="V75">
        <v>120.86583709716797</v>
      </c>
      <c r="W75">
        <v>0</v>
      </c>
    </row>
    <row r="76" spans="18:23" ht="12.75">
      <c r="R76">
        <v>68</v>
      </c>
      <c r="S76">
        <f t="shared" si="1"/>
        <v>0</v>
      </c>
      <c r="T76">
        <v>80</v>
      </c>
      <c r="V76">
        <v>121.09136199951172</v>
      </c>
      <c r="W76">
        <v>0</v>
      </c>
    </row>
    <row r="77" spans="18:23" ht="12.75">
      <c r="R77">
        <v>69</v>
      </c>
      <c r="S77">
        <f t="shared" si="1"/>
        <v>0</v>
      </c>
      <c r="T77">
        <v>80</v>
      </c>
      <c r="V77">
        <v>121.31131744384766</v>
      </c>
      <c r="W77">
        <v>0</v>
      </c>
    </row>
    <row r="78" spans="18:23" ht="12.75">
      <c r="R78">
        <v>70</v>
      </c>
      <c r="S78">
        <f t="shared" si="1"/>
        <v>0</v>
      </c>
      <c r="T78">
        <v>80</v>
      </c>
      <c r="V78">
        <v>121.52584075927734</v>
      </c>
      <c r="W78">
        <v>0</v>
      </c>
    </row>
    <row r="79" spans="18:23" ht="12.75">
      <c r="R79">
        <v>71</v>
      </c>
      <c r="S79">
        <f t="shared" si="1"/>
        <v>0</v>
      </c>
      <c r="T79">
        <v>80</v>
      </c>
      <c r="V79">
        <v>121.73506927490234</v>
      </c>
      <c r="W79">
        <v>0</v>
      </c>
    </row>
    <row r="80" spans="18:23" ht="12.75">
      <c r="R80">
        <v>72</v>
      </c>
      <c r="S80">
        <f t="shared" si="1"/>
        <v>0</v>
      </c>
      <c r="T80">
        <v>80</v>
      </c>
      <c r="V80">
        <v>121.93913269042969</v>
      </c>
      <c r="W80">
        <v>0</v>
      </c>
    </row>
    <row r="81" spans="18:23" ht="12.75">
      <c r="R81">
        <v>73</v>
      </c>
      <c r="S81">
        <f t="shared" si="1"/>
        <v>0</v>
      </c>
      <c r="T81">
        <v>80</v>
      </c>
      <c r="V81">
        <v>122.13815307617188</v>
      </c>
      <c r="W81">
        <v>0</v>
      </c>
    </row>
    <row r="82" spans="18:23" ht="12.75">
      <c r="R82">
        <v>74</v>
      </c>
      <c r="S82">
        <f t="shared" si="1"/>
        <v>0</v>
      </c>
      <c r="T82">
        <v>80</v>
      </c>
      <c r="V82">
        <v>122.33226013183594</v>
      </c>
      <c r="W82">
        <v>0</v>
      </c>
    </row>
    <row r="83" spans="18:23" ht="12.75">
      <c r="R83">
        <v>75</v>
      </c>
      <c r="S83">
        <f t="shared" si="1"/>
        <v>0</v>
      </c>
      <c r="T83">
        <v>80</v>
      </c>
      <c r="V83">
        <v>122.52157592773438</v>
      </c>
      <c r="W83">
        <v>0</v>
      </c>
    </row>
    <row r="84" spans="18:23" ht="12.75">
      <c r="R84">
        <v>76</v>
      </c>
      <c r="S84">
        <f t="shared" si="1"/>
        <v>0</v>
      </c>
      <c r="T84">
        <v>80</v>
      </c>
      <c r="V84">
        <v>122.70622253417969</v>
      </c>
      <c r="W84">
        <v>0</v>
      </c>
    </row>
    <row r="85" spans="18:23" ht="12.75">
      <c r="R85">
        <v>77</v>
      </c>
      <c r="S85">
        <f t="shared" si="1"/>
        <v>0</v>
      </c>
      <c r="T85">
        <v>80</v>
      </c>
      <c r="V85">
        <v>122.88630676269531</v>
      </c>
      <c r="W85">
        <v>0</v>
      </c>
    </row>
    <row r="86" spans="18:23" ht="12.75">
      <c r="R86">
        <v>78</v>
      </c>
      <c r="S86">
        <f t="shared" si="1"/>
        <v>0</v>
      </c>
      <c r="T86">
        <v>80</v>
      </c>
      <c r="V86">
        <v>123.06194305419922</v>
      </c>
      <c r="W86">
        <v>0</v>
      </c>
    </row>
    <row r="87" spans="18:23" ht="12.75">
      <c r="R87">
        <v>79</v>
      </c>
      <c r="S87">
        <f t="shared" si="1"/>
        <v>0</v>
      </c>
      <c r="T87">
        <v>80</v>
      </c>
      <c r="V87">
        <v>123.23324584960938</v>
      </c>
      <c r="W87">
        <v>0</v>
      </c>
    </row>
    <row r="88" spans="18:23" ht="12.75">
      <c r="R88">
        <v>80</v>
      </c>
      <c r="S88">
        <f t="shared" si="1"/>
        <v>0</v>
      </c>
      <c r="T88">
        <v>80</v>
      </c>
      <c r="V88">
        <v>123.40031433105469</v>
      </c>
      <c r="W88">
        <v>0</v>
      </c>
    </row>
    <row r="89" spans="18:23" ht="12.75">
      <c r="R89">
        <v>81</v>
      </c>
      <c r="S89">
        <f t="shared" si="1"/>
        <v>0</v>
      </c>
      <c r="T89">
        <v>80</v>
      </c>
      <c r="V89">
        <v>123.56326293945312</v>
      </c>
      <c r="W89">
        <v>0</v>
      </c>
    </row>
    <row r="90" spans="18:23" ht="12.75">
      <c r="R90">
        <v>82</v>
      </c>
      <c r="S90">
        <f t="shared" si="1"/>
        <v>0</v>
      </c>
      <c r="T90">
        <v>80</v>
      </c>
      <c r="V90">
        <v>123.72218322753906</v>
      </c>
      <c r="W90">
        <v>0</v>
      </c>
    </row>
    <row r="91" spans="18:23" ht="12.75">
      <c r="R91">
        <v>83</v>
      </c>
      <c r="S91">
        <f t="shared" si="1"/>
        <v>0</v>
      </c>
      <c r="T91">
        <v>80</v>
      </c>
      <c r="V91">
        <v>123.87718200683594</v>
      </c>
      <c r="W91">
        <v>0</v>
      </c>
    </row>
    <row r="92" spans="18:23" ht="12.75">
      <c r="R92">
        <v>84</v>
      </c>
      <c r="S92">
        <f t="shared" si="1"/>
        <v>0</v>
      </c>
      <c r="T92">
        <v>80</v>
      </c>
      <c r="V92">
        <v>124.02835845947266</v>
      </c>
      <c r="W92">
        <v>0</v>
      </c>
    </row>
    <row r="93" spans="18:23" ht="12.75">
      <c r="R93">
        <v>85</v>
      </c>
      <c r="S93">
        <f t="shared" si="1"/>
        <v>0</v>
      </c>
      <c r="T93">
        <v>80</v>
      </c>
      <c r="V93">
        <v>124.17579650878906</v>
      </c>
      <c r="W93">
        <v>0</v>
      </c>
    </row>
    <row r="94" spans="18:23" ht="12.75">
      <c r="R94">
        <v>86</v>
      </c>
      <c r="S94">
        <f t="shared" si="1"/>
        <v>0</v>
      </c>
      <c r="T94">
        <v>80</v>
      </c>
      <c r="V94">
        <v>124.31959533691406</v>
      </c>
      <c r="W94">
        <v>0</v>
      </c>
    </row>
    <row r="95" spans="18:23" ht="12.75">
      <c r="R95">
        <v>87</v>
      </c>
      <c r="S95">
        <f t="shared" si="1"/>
        <v>0</v>
      </c>
      <c r="T95">
        <v>80</v>
      </c>
      <c r="V95">
        <v>124.45984649658203</v>
      </c>
      <c r="W95">
        <v>0</v>
      </c>
    </row>
    <row r="96" spans="18:23" ht="12.75">
      <c r="R96">
        <v>88</v>
      </c>
      <c r="S96">
        <f t="shared" si="1"/>
        <v>0</v>
      </c>
      <c r="T96">
        <v>80</v>
      </c>
      <c r="V96">
        <v>124.59663391113281</v>
      </c>
      <c r="W96">
        <v>0</v>
      </c>
    </row>
    <row r="97" spans="18:23" ht="12.75">
      <c r="R97">
        <v>89</v>
      </c>
      <c r="S97">
        <f t="shared" si="1"/>
        <v>0</v>
      </c>
      <c r="T97">
        <v>80</v>
      </c>
      <c r="V97">
        <v>124.73004150390625</v>
      </c>
      <c r="W97">
        <v>0</v>
      </c>
    </row>
    <row r="98" spans="18:23" ht="12.75">
      <c r="R98">
        <v>90</v>
      </c>
      <c r="S98">
        <f t="shared" si="1"/>
        <v>0</v>
      </c>
      <c r="T98">
        <v>80</v>
      </c>
      <c r="V98">
        <v>124.73004150390625</v>
      </c>
      <c r="W98">
        <v>0</v>
      </c>
    </row>
    <row r="99" spans="18:23" ht="12.75">
      <c r="R99">
        <v>91</v>
      </c>
      <c r="S99">
        <f t="shared" si="1"/>
        <v>1.55</v>
      </c>
      <c r="T99">
        <v>91.87918853759766</v>
      </c>
      <c r="V99">
        <v>124.87834167480469</v>
      </c>
      <c r="W99">
        <v>1550</v>
      </c>
    </row>
    <row r="100" spans="18:23" ht="12.75">
      <c r="R100">
        <v>92</v>
      </c>
      <c r="S100">
        <f t="shared" si="1"/>
        <v>3.1</v>
      </c>
      <c r="T100">
        <v>84.53355407714844</v>
      </c>
      <c r="V100">
        <v>124.9967269897461</v>
      </c>
      <c r="W100">
        <v>3100</v>
      </c>
    </row>
    <row r="101" spans="18:23" ht="12.75">
      <c r="R101">
        <v>93</v>
      </c>
      <c r="S101">
        <f t="shared" si="1"/>
        <v>4.65</v>
      </c>
      <c r="T101">
        <v>80.8607406616211</v>
      </c>
      <c r="V101">
        <v>125.0999755859375</v>
      </c>
      <c r="W101">
        <v>4650</v>
      </c>
    </row>
    <row r="102" spans="18:23" ht="12.75">
      <c r="R102">
        <v>94</v>
      </c>
      <c r="S102">
        <f t="shared" si="1"/>
        <v>6.2</v>
      </c>
      <c r="T102">
        <v>73.51510620117188</v>
      </c>
      <c r="V102">
        <v>125.17349243164062</v>
      </c>
      <c r="W102">
        <v>6200</v>
      </c>
    </row>
    <row r="103" spans="18:23" ht="12.75">
      <c r="R103">
        <v>95</v>
      </c>
      <c r="S103">
        <f t="shared" si="1"/>
        <v>7.75</v>
      </c>
      <c r="T103">
        <v>69.84228515625</v>
      </c>
      <c r="V103">
        <v>125.23204803466797</v>
      </c>
      <c r="W103">
        <v>7750</v>
      </c>
    </row>
    <row r="104" spans="18:23" ht="12.75">
      <c r="R104">
        <v>96</v>
      </c>
      <c r="S104">
        <f t="shared" si="1"/>
        <v>9.3</v>
      </c>
      <c r="T104">
        <v>62.49665451049805</v>
      </c>
      <c r="V104">
        <v>125.26104736328125</v>
      </c>
      <c r="W104">
        <v>9300</v>
      </c>
    </row>
    <row r="105" spans="18:23" ht="12.75">
      <c r="R105">
        <v>97</v>
      </c>
      <c r="S105">
        <f t="shared" si="1"/>
        <v>10.85</v>
      </c>
      <c r="T105">
        <v>58.63865661621094</v>
      </c>
      <c r="V105">
        <v>125.27452850341797</v>
      </c>
      <c r="W105">
        <v>10850</v>
      </c>
    </row>
    <row r="106" spans="18:23" ht="12.75">
      <c r="R106">
        <v>98</v>
      </c>
      <c r="S106">
        <f t="shared" si="1"/>
        <v>12.4</v>
      </c>
      <c r="T106">
        <v>54.083900451660156</v>
      </c>
      <c r="V106">
        <v>125.269775390625</v>
      </c>
      <c r="W106">
        <v>12400</v>
      </c>
    </row>
    <row r="107" spans="18:23" ht="12.75">
      <c r="R107">
        <v>99</v>
      </c>
      <c r="S107">
        <f t="shared" si="1"/>
        <v>13.95</v>
      </c>
      <c r="T107">
        <v>51.88808822631836</v>
      </c>
      <c r="V107">
        <v>125.25627899169922</v>
      </c>
      <c r="W107">
        <v>13950</v>
      </c>
    </row>
    <row r="108" spans="18:23" ht="12.75">
      <c r="R108">
        <v>100</v>
      </c>
      <c r="S108">
        <f t="shared" si="1"/>
        <v>15.5</v>
      </c>
      <c r="T108">
        <v>47.650665283203125</v>
      </c>
      <c r="V108">
        <v>125.22591400146484</v>
      </c>
      <c r="W108">
        <v>15500</v>
      </c>
    </row>
    <row r="109" spans="18:23" ht="12.75">
      <c r="R109">
        <v>101</v>
      </c>
      <c r="S109">
        <f t="shared" si="1"/>
        <v>17.05</v>
      </c>
      <c r="T109">
        <v>43.606937408447266</v>
      </c>
      <c r="V109">
        <v>125.17952728271484</v>
      </c>
      <c r="W109">
        <v>17050</v>
      </c>
    </row>
    <row r="110" spans="18:23" ht="12.75">
      <c r="R110">
        <v>102</v>
      </c>
      <c r="S110">
        <f t="shared" si="1"/>
        <v>18.6</v>
      </c>
      <c r="T110">
        <v>41.65324783325195</v>
      </c>
      <c r="V110">
        <v>125.12552642822266</v>
      </c>
      <c r="W110">
        <v>18600</v>
      </c>
    </row>
    <row r="111" spans="18:23" ht="12.75">
      <c r="R111">
        <v>103</v>
      </c>
      <c r="S111">
        <f t="shared" si="1"/>
        <v>20.15</v>
      </c>
      <c r="T111">
        <v>37.87327575683594</v>
      </c>
      <c r="V111">
        <v>125.05665588378906</v>
      </c>
      <c r="W111">
        <v>20150</v>
      </c>
    </row>
    <row r="112" spans="18:23" ht="12.75">
      <c r="R112">
        <v>104</v>
      </c>
      <c r="S112">
        <f t="shared" si="1"/>
        <v>21.7</v>
      </c>
      <c r="T112">
        <v>36.043418884277344</v>
      </c>
      <c r="V112">
        <v>124.98075103759766</v>
      </c>
      <c r="W112">
        <v>21700</v>
      </c>
    </row>
    <row r="113" spans="18:23" ht="12.75">
      <c r="R113">
        <v>105</v>
      </c>
      <c r="S113">
        <f t="shared" si="1"/>
        <v>23.25</v>
      </c>
      <c r="T113">
        <v>32.49504470825195</v>
      </c>
      <c r="V113">
        <v>124.8909912109375</v>
      </c>
      <c r="W113">
        <v>23250</v>
      </c>
    </row>
    <row r="114" spans="18:23" ht="12.75">
      <c r="R114">
        <v>106</v>
      </c>
      <c r="S114">
        <f t="shared" si="1"/>
        <v>24.8</v>
      </c>
      <c r="T114">
        <v>30.772960662841797</v>
      </c>
      <c r="V114">
        <v>124.79470825195312</v>
      </c>
      <c r="W114">
        <v>24800</v>
      </c>
    </row>
    <row r="115" spans="18:23" ht="12.75">
      <c r="R115">
        <v>107</v>
      </c>
      <c r="S115">
        <f t="shared" si="1"/>
        <v>26.35</v>
      </c>
      <c r="T115">
        <v>27.424043655395508</v>
      </c>
      <c r="V115">
        <v>124.6854476928711</v>
      </c>
      <c r="W115">
        <v>26350</v>
      </c>
    </row>
    <row r="116" spans="18:23" ht="12.75">
      <c r="R116">
        <v>108</v>
      </c>
      <c r="S116">
        <f t="shared" si="1"/>
        <v>27.9</v>
      </c>
      <c r="T116">
        <v>25.79364013671875</v>
      </c>
      <c r="V116">
        <v>124.57011413574219</v>
      </c>
      <c r="W116">
        <v>27900</v>
      </c>
    </row>
    <row r="117" spans="18:23" ht="12.75">
      <c r="R117">
        <v>109</v>
      </c>
      <c r="S117">
        <f t="shared" si="1"/>
        <v>29.45</v>
      </c>
      <c r="T117">
        <v>22.612030029296875</v>
      </c>
      <c r="V117">
        <v>124.44253540039062</v>
      </c>
      <c r="W117">
        <v>29450</v>
      </c>
    </row>
    <row r="118" spans="18:23" ht="12.75">
      <c r="R118">
        <v>110</v>
      </c>
      <c r="S118">
        <f t="shared" si="1"/>
        <v>29.45</v>
      </c>
      <c r="T118">
        <v>22.612030029296875</v>
      </c>
      <c r="V118">
        <v>124.44253540039062</v>
      </c>
      <c r="W118">
        <v>29450</v>
      </c>
    </row>
    <row r="119" spans="18:23" ht="12.75">
      <c r="R119">
        <v>111</v>
      </c>
      <c r="S119">
        <f t="shared" si="1"/>
        <v>31</v>
      </c>
      <c r="T119">
        <v>16.85338020324707</v>
      </c>
      <c r="V119">
        <v>124.29248046875</v>
      </c>
      <c r="W119">
        <v>31000</v>
      </c>
    </row>
    <row r="120" spans="18:23" ht="12.75">
      <c r="R120">
        <v>112</v>
      </c>
      <c r="S120">
        <f t="shared" si="1"/>
        <v>31</v>
      </c>
      <c r="T120">
        <v>16.85338020324707</v>
      </c>
      <c r="V120">
        <v>124.14302062988281</v>
      </c>
      <c r="W120">
        <v>31000</v>
      </c>
    </row>
    <row r="121" spans="18:23" ht="12.75">
      <c r="R121">
        <v>113</v>
      </c>
      <c r="S121">
        <f t="shared" si="1"/>
        <v>31</v>
      </c>
      <c r="T121">
        <v>16.85338020324707</v>
      </c>
      <c r="V121">
        <v>123.9941635131836</v>
      </c>
      <c r="W121">
        <v>31000</v>
      </c>
    </row>
    <row r="122" spans="18:23" ht="12.75">
      <c r="R122">
        <v>114</v>
      </c>
      <c r="S122">
        <f t="shared" si="1"/>
        <v>31</v>
      </c>
      <c r="T122">
        <v>16.85338020324707</v>
      </c>
      <c r="V122">
        <v>123.84589385986328</v>
      </c>
      <c r="W122">
        <v>31000</v>
      </c>
    </row>
    <row r="123" spans="18:23" ht="12.75">
      <c r="R123">
        <v>115</v>
      </c>
      <c r="S123">
        <f t="shared" si="1"/>
        <v>31</v>
      </c>
      <c r="T123">
        <v>16.85338020324707</v>
      </c>
      <c r="V123">
        <v>123.6982192993164</v>
      </c>
      <c r="W123">
        <v>31000</v>
      </c>
    </row>
    <row r="124" spans="18:23" ht="12.75">
      <c r="R124">
        <v>116</v>
      </c>
      <c r="S124">
        <f t="shared" si="1"/>
        <v>31</v>
      </c>
      <c r="T124">
        <v>16.85338020324707</v>
      </c>
      <c r="V124">
        <v>123.55113220214844</v>
      </c>
      <c r="W124">
        <v>31000</v>
      </c>
    </row>
    <row r="125" spans="18:23" ht="12.75">
      <c r="R125">
        <v>117</v>
      </c>
      <c r="S125">
        <f t="shared" si="1"/>
        <v>31</v>
      </c>
      <c r="T125">
        <v>16.85338020324707</v>
      </c>
      <c r="V125">
        <v>123.40463256835938</v>
      </c>
      <c r="W125">
        <v>31000</v>
      </c>
    </row>
    <row r="126" spans="18:23" ht="12.75">
      <c r="R126">
        <v>118</v>
      </c>
      <c r="S126">
        <f t="shared" si="1"/>
        <v>31</v>
      </c>
      <c r="T126">
        <v>16.85338020324707</v>
      </c>
      <c r="V126">
        <v>123.25872039794922</v>
      </c>
      <c r="W126">
        <v>31000</v>
      </c>
    </row>
    <row r="127" spans="18:23" ht="12.75">
      <c r="R127">
        <v>119</v>
      </c>
      <c r="S127">
        <f t="shared" si="1"/>
        <v>31</v>
      </c>
      <c r="T127">
        <v>16.85338020324707</v>
      </c>
      <c r="V127">
        <v>123.11338806152344</v>
      </c>
      <c r="W127">
        <v>31000</v>
      </c>
    </row>
    <row r="128" spans="18:23" ht="12.75">
      <c r="R128">
        <v>120</v>
      </c>
      <c r="S128">
        <f t="shared" si="1"/>
        <v>31</v>
      </c>
      <c r="T128">
        <v>16.85338020324707</v>
      </c>
      <c r="V128">
        <v>122.96863555908203</v>
      </c>
      <c r="W128">
        <v>31000</v>
      </c>
    </row>
    <row r="129" spans="18:23" ht="12.75">
      <c r="R129">
        <v>121</v>
      </c>
      <c r="S129">
        <f t="shared" si="1"/>
        <v>31</v>
      </c>
      <c r="T129">
        <v>16.85338020324707</v>
      </c>
      <c r="V129">
        <v>122.824462890625</v>
      </c>
      <c r="W129">
        <v>31000</v>
      </c>
    </row>
    <row r="130" spans="18:23" ht="12.75">
      <c r="R130">
        <v>122</v>
      </c>
      <c r="S130">
        <f t="shared" si="1"/>
        <v>31</v>
      </c>
      <c r="T130">
        <v>16.85338020324707</v>
      </c>
      <c r="V130">
        <v>122.68086242675781</v>
      </c>
      <c r="W130">
        <v>31000</v>
      </c>
    </row>
    <row r="131" spans="18:23" ht="12.75">
      <c r="R131">
        <v>123</v>
      </c>
      <c r="S131">
        <f t="shared" si="1"/>
        <v>31</v>
      </c>
      <c r="T131">
        <v>16.85338020324707</v>
      </c>
      <c r="V131">
        <v>122.537841796875</v>
      </c>
      <c r="W131">
        <v>31000</v>
      </c>
    </row>
    <row r="132" spans="18:23" ht="12.75">
      <c r="R132">
        <v>124</v>
      </c>
      <c r="S132">
        <f t="shared" si="1"/>
        <v>31</v>
      </c>
      <c r="T132">
        <v>16.85338020324707</v>
      </c>
      <c r="V132">
        <v>122.3953857421875</v>
      </c>
      <c r="W132">
        <v>31000</v>
      </c>
    </row>
    <row r="133" spans="18:23" ht="12.75">
      <c r="R133">
        <v>125</v>
      </c>
      <c r="S133">
        <f t="shared" si="1"/>
        <v>31</v>
      </c>
      <c r="T133">
        <v>16.85338020324707</v>
      </c>
      <c r="V133">
        <v>122.25350189208984</v>
      </c>
      <c r="W133">
        <v>31000</v>
      </c>
    </row>
    <row r="134" spans="18:23" ht="12.75">
      <c r="R134">
        <v>126</v>
      </c>
      <c r="S134">
        <f t="shared" si="1"/>
        <v>31</v>
      </c>
      <c r="T134">
        <v>16.85338020324707</v>
      </c>
      <c r="V134">
        <v>122.1121826171875</v>
      </c>
      <c r="W134">
        <v>31000</v>
      </c>
    </row>
    <row r="135" spans="18:23" ht="12.75">
      <c r="R135">
        <v>127</v>
      </c>
      <c r="S135">
        <f t="shared" si="1"/>
        <v>31</v>
      </c>
      <c r="T135">
        <v>16.85338020324707</v>
      </c>
      <c r="V135">
        <v>121.97142791748047</v>
      </c>
      <c r="W135">
        <v>31000</v>
      </c>
    </row>
    <row r="136" spans="18:23" ht="12.75">
      <c r="R136">
        <v>128</v>
      </c>
      <c r="S136">
        <f t="shared" si="1"/>
        <v>31</v>
      </c>
      <c r="T136">
        <v>16.85338020324707</v>
      </c>
      <c r="V136">
        <v>121.83123779296875</v>
      </c>
      <c r="W136">
        <v>31000</v>
      </c>
    </row>
    <row r="137" spans="18:23" ht="12.75">
      <c r="R137">
        <v>129</v>
      </c>
      <c r="S137">
        <f aca="true" t="shared" si="2" ref="S137:S200">W137/1000</f>
        <v>31</v>
      </c>
      <c r="T137">
        <v>16.85338020324707</v>
      </c>
      <c r="V137">
        <v>121.69160461425781</v>
      </c>
      <c r="W137">
        <v>31000</v>
      </c>
    </row>
    <row r="138" spans="18:23" ht="12.75">
      <c r="R138">
        <v>130</v>
      </c>
      <c r="S138">
        <f t="shared" si="2"/>
        <v>31</v>
      </c>
      <c r="T138">
        <v>16.85338020324707</v>
      </c>
      <c r="V138">
        <v>121.55252838134766</v>
      </c>
      <c r="W138">
        <v>31000</v>
      </c>
    </row>
    <row r="139" spans="18:23" ht="12.75">
      <c r="R139">
        <v>131</v>
      </c>
      <c r="S139">
        <f t="shared" si="2"/>
        <v>31</v>
      </c>
      <c r="T139">
        <v>16.85338020324707</v>
      </c>
      <c r="V139">
        <v>121.41400909423828</v>
      </c>
      <c r="W139">
        <v>31000</v>
      </c>
    </row>
    <row r="140" spans="18:23" ht="12.75">
      <c r="R140">
        <v>132</v>
      </c>
      <c r="S140">
        <f t="shared" si="2"/>
        <v>31</v>
      </c>
      <c r="T140">
        <v>16.85338020324707</v>
      </c>
      <c r="V140">
        <v>121.27603912353516</v>
      </c>
      <c r="W140">
        <v>31000</v>
      </c>
    </row>
    <row r="141" spans="18:23" ht="12.75">
      <c r="R141">
        <v>133</v>
      </c>
      <c r="S141">
        <f t="shared" si="2"/>
        <v>31</v>
      </c>
      <c r="T141">
        <v>16.85338020324707</v>
      </c>
      <c r="V141">
        <v>121.13862609863281</v>
      </c>
      <c r="W141">
        <v>31000</v>
      </c>
    </row>
    <row r="142" spans="18:23" ht="12.75">
      <c r="R142">
        <v>134</v>
      </c>
      <c r="S142">
        <f t="shared" si="2"/>
        <v>31</v>
      </c>
      <c r="T142">
        <v>16.85338020324707</v>
      </c>
      <c r="V142">
        <v>121.00176239013672</v>
      </c>
      <c r="W142">
        <v>31000</v>
      </c>
    </row>
    <row r="143" spans="18:23" ht="12.75">
      <c r="R143">
        <v>135</v>
      </c>
      <c r="S143">
        <f t="shared" si="2"/>
        <v>31</v>
      </c>
      <c r="T143">
        <v>16.85338020324707</v>
      </c>
      <c r="V143">
        <v>120.86544036865234</v>
      </c>
      <c r="W143">
        <v>31000</v>
      </c>
    </row>
    <row r="144" spans="18:23" ht="12.75">
      <c r="R144">
        <v>136</v>
      </c>
      <c r="S144">
        <f t="shared" si="2"/>
        <v>31</v>
      </c>
      <c r="T144">
        <v>16.85338020324707</v>
      </c>
      <c r="V144">
        <v>120.72966766357422</v>
      </c>
      <c r="W144">
        <v>31000</v>
      </c>
    </row>
    <row r="145" spans="18:23" ht="12.75">
      <c r="R145">
        <v>137</v>
      </c>
      <c r="S145">
        <f t="shared" si="2"/>
        <v>31</v>
      </c>
      <c r="T145">
        <v>16.85338020324707</v>
      </c>
      <c r="V145">
        <v>120.59443664550781</v>
      </c>
      <c r="W145">
        <v>31000</v>
      </c>
    </row>
    <row r="146" spans="18:23" ht="12.75">
      <c r="R146">
        <v>138</v>
      </c>
      <c r="S146">
        <f t="shared" si="2"/>
        <v>31</v>
      </c>
      <c r="T146">
        <v>16.85338020324707</v>
      </c>
      <c r="V146">
        <v>120.4597396850586</v>
      </c>
      <c r="W146">
        <v>31000</v>
      </c>
    </row>
    <row r="147" spans="18:23" ht="12.75">
      <c r="R147">
        <v>139</v>
      </c>
      <c r="S147">
        <f t="shared" si="2"/>
        <v>31</v>
      </c>
      <c r="T147">
        <v>16.85338020324707</v>
      </c>
      <c r="V147">
        <v>120.3255844116211</v>
      </c>
      <c r="W147">
        <v>31000</v>
      </c>
    </row>
    <row r="148" spans="18:23" ht="12.75">
      <c r="R148">
        <v>140</v>
      </c>
      <c r="S148">
        <f t="shared" si="2"/>
        <v>31</v>
      </c>
      <c r="T148">
        <v>16.85338020324707</v>
      </c>
      <c r="V148">
        <v>120.19196319580078</v>
      </c>
      <c r="W148">
        <v>31000</v>
      </c>
    </row>
    <row r="149" spans="18:23" ht="12.75">
      <c r="R149">
        <v>141</v>
      </c>
      <c r="S149">
        <f t="shared" si="2"/>
        <v>31</v>
      </c>
      <c r="T149">
        <v>16.85338020324707</v>
      </c>
      <c r="V149">
        <v>120.05887603759766</v>
      </c>
      <c r="W149">
        <v>31000</v>
      </c>
    </row>
    <row r="150" spans="18:23" ht="12.75">
      <c r="R150">
        <v>142</v>
      </c>
      <c r="S150">
        <f t="shared" si="2"/>
        <v>31</v>
      </c>
      <c r="T150">
        <v>16.85338020324707</v>
      </c>
      <c r="V150">
        <v>119.92632293701172</v>
      </c>
      <c r="W150">
        <v>31000</v>
      </c>
    </row>
    <row r="151" spans="18:23" ht="12.75">
      <c r="R151">
        <v>143</v>
      </c>
      <c r="S151">
        <f t="shared" si="2"/>
        <v>31</v>
      </c>
      <c r="T151">
        <v>16.85338020324707</v>
      </c>
      <c r="V151">
        <v>119.79429626464844</v>
      </c>
      <c r="W151">
        <v>31000</v>
      </c>
    </row>
    <row r="152" spans="18:23" ht="12.75">
      <c r="R152">
        <v>144</v>
      </c>
      <c r="S152">
        <f t="shared" si="2"/>
        <v>31</v>
      </c>
      <c r="T152">
        <v>16.85338020324707</v>
      </c>
      <c r="V152">
        <v>119.66279602050781</v>
      </c>
      <c r="W152">
        <v>31000</v>
      </c>
    </row>
    <row r="153" spans="18:23" ht="12.75">
      <c r="R153">
        <v>145</v>
      </c>
      <c r="S153">
        <f t="shared" si="2"/>
        <v>31</v>
      </c>
      <c r="T153">
        <v>16.85338020324707</v>
      </c>
      <c r="V153">
        <v>119.53182220458984</v>
      </c>
      <c r="W153">
        <v>31000</v>
      </c>
    </row>
    <row r="154" spans="18:23" ht="12.75">
      <c r="R154">
        <v>146</v>
      </c>
      <c r="S154">
        <f t="shared" si="2"/>
        <v>31</v>
      </c>
      <c r="T154">
        <v>16.85338020324707</v>
      </c>
      <c r="V154">
        <v>119.4013671875</v>
      </c>
      <c r="W154">
        <v>31000</v>
      </c>
    </row>
    <row r="155" spans="18:23" ht="12.75">
      <c r="R155">
        <v>147</v>
      </c>
      <c r="S155">
        <f t="shared" si="2"/>
        <v>31</v>
      </c>
      <c r="T155">
        <v>16.85338020324707</v>
      </c>
      <c r="V155">
        <v>119.27143859863281</v>
      </c>
      <c r="W155">
        <v>31000</v>
      </c>
    </row>
    <row r="156" spans="18:23" ht="12.75">
      <c r="R156">
        <v>148</v>
      </c>
      <c r="S156">
        <f t="shared" si="2"/>
        <v>31</v>
      </c>
      <c r="T156">
        <v>16.85338020324707</v>
      </c>
      <c r="V156">
        <v>119.14202880859375</v>
      </c>
      <c r="W156">
        <v>31000</v>
      </c>
    </row>
    <row r="157" spans="18:23" ht="12.75">
      <c r="R157">
        <v>149</v>
      </c>
      <c r="S157">
        <f t="shared" si="2"/>
        <v>31</v>
      </c>
      <c r="T157">
        <v>16.85338020324707</v>
      </c>
      <c r="V157">
        <v>119.01313018798828</v>
      </c>
      <c r="W157">
        <v>31000</v>
      </c>
    </row>
    <row r="158" spans="18:23" ht="12.75">
      <c r="R158">
        <v>150</v>
      </c>
      <c r="S158">
        <f t="shared" si="2"/>
        <v>31</v>
      </c>
      <c r="T158">
        <v>16.85338020324707</v>
      </c>
      <c r="V158">
        <v>118.88475036621094</v>
      </c>
      <c r="W158">
        <v>31000</v>
      </c>
    </row>
    <row r="159" spans="18:23" ht="12.75">
      <c r="R159">
        <v>151</v>
      </c>
      <c r="S159">
        <f t="shared" si="2"/>
        <v>31</v>
      </c>
      <c r="T159">
        <v>16.85338020324707</v>
      </c>
      <c r="V159">
        <v>118.75688171386719</v>
      </c>
      <c r="W159">
        <v>31000</v>
      </c>
    </row>
    <row r="160" spans="18:23" ht="12.75">
      <c r="R160">
        <v>152</v>
      </c>
      <c r="S160">
        <f t="shared" si="2"/>
        <v>31</v>
      </c>
      <c r="T160">
        <v>16.85338020324707</v>
      </c>
      <c r="V160">
        <v>118.62952423095703</v>
      </c>
      <c r="W160">
        <v>31000</v>
      </c>
    </row>
    <row r="161" spans="18:23" ht="12.75">
      <c r="R161">
        <v>153</v>
      </c>
      <c r="S161">
        <f t="shared" si="2"/>
        <v>31</v>
      </c>
      <c r="T161">
        <v>16.85338020324707</v>
      </c>
      <c r="V161">
        <v>118.50267028808594</v>
      </c>
      <c r="W161">
        <v>31000</v>
      </c>
    </row>
    <row r="162" spans="18:23" ht="12.75">
      <c r="R162">
        <v>154</v>
      </c>
      <c r="S162">
        <f t="shared" si="2"/>
        <v>31</v>
      </c>
      <c r="T162">
        <v>16.85338020324707</v>
      </c>
      <c r="V162">
        <v>118.37632751464844</v>
      </c>
      <c r="W162">
        <v>31000</v>
      </c>
    </row>
    <row r="163" spans="18:23" ht="12.75">
      <c r="R163">
        <v>155</v>
      </c>
      <c r="S163">
        <f t="shared" si="2"/>
        <v>31</v>
      </c>
      <c r="T163">
        <v>16.85338020324707</v>
      </c>
      <c r="V163">
        <v>118.25048828125</v>
      </c>
      <c r="W163">
        <v>31000</v>
      </c>
    </row>
    <row r="164" spans="18:23" ht="12.75">
      <c r="R164">
        <v>156</v>
      </c>
      <c r="S164">
        <f t="shared" si="2"/>
        <v>31</v>
      </c>
      <c r="T164">
        <v>16.85338020324707</v>
      </c>
      <c r="V164">
        <v>118.12515258789062</v>
      </c>
      <c r="W164">
        <v>31000</v>
      </c>
    </row>
    <row r="165" spans="18:23" ht="12.75">
      <c r="R165">
        <v>157</v>
      </c>
      <c r="S165">
        <f t="shared" si="2"/>
        <v>31</v>
      </c>
      <c r="T165">
        <v>16.85338020324707</v>
      </c>
      <c r="V165">
        <v>118.00031280517578</v>
      </c>
      <c r="W165">
        <v>31000</v>
      </c>
    </row>
    <row r="166" spans="18:23" ht="12.75">
      <c r="R166">
        <v>158</v>
      </c>
      <c r="S166">
        <f t="shared" si="2"/>
        <v>31</v>
      </c>
      <c r="T166">
        <v>16.85338020324707</v>
      </c>
      <c r="V166">
        <v>117.8759765625</v>
      </c>
      <c r="W166">
        <v>31000</v>
      </c>
    </row>
    <row r="167" spans="18:23" ht="12.75">
      <c r="R167">
        <v>159</v>
      </c>
      <c r="S167">
        <f t="shared" si="2"/>
        <v>31</v>
      </c>
      <c r="T167">
        <v>16.85338020324707</v>
      </c>
      <c r="V167">
        <v>117.75213623046875</v>
      </c>
      <c r="W167">
        <v>31000</v>
      </c>
    </row>
    <row r="168" spans="18:23" ht="12.75">
      <c r="R168">
        <v>160</v>
      </c>
      <c r="S168">
        <f t="shared" si="2"/>
        <v>31</v>
      </c>
      <c r="T168">
        <v>16.85338020324707</v>
      </c>
      <c r="V168">
        <v>117.62879180908203</v>
      </c>
      <c r="W168">
        <v>31000</v>
      </c>
    </row>
    <row r="169" spans="18:23" ht="12.75">
      <c r="R169">
        <v>161</v>
      </c>
      <c r="S169">
        <f t="shared" si="2"/>
        <v>31</v>
      </c>
      <c r="T169">
        <v>16.85338020324707</v>
      </c>
      <c r="V169">
        <v>117.50593566894531</v>
      </c>
      <c r="W169">
        <v>31000</v>
      </c>
    </row>
    <row r="170" spans="18:23" ht="12.75">
      <c r="R170">
        <v>162</v>
      </c>
      <c r="S170">
        <f t="shared" si="2"/>
        <v>31</v>
      </c>
      <c r="T170">
        <v>16.85338020324707</v>
      </c>
      <c r="V170">
        <v>117.3835678100586</v>
      </c>
      <c r="W170">
        <v>31000</v>
      </c>
    </row>
    <row r="171" spans="18:23" ht="12.75">
      <c r="R171">
        <v>163</v>
      </c>
      <c r="S171">
        <f t="shared" si="2"/>
        <v>31</v>
      </c>
      <c r="T171">
        <v>16.85338020324707</v>
      </c>
      <c r="V171">
        <v>117.26168823242188</v>
      </c>
      <c r="W171">
        <v>31000</v>
      </c>
    </row>
    <row r="172" spans="18:23" ht="12.75">
      <c r="R172">
        <v>164</v>
      </c>
      <c r="S172">
        <f t="shared" si="2"/>
        <v>31</v>
      </c>
      <c r="T172">
        <v>16.85338020324707</v>
      </c>
      <c r="V172">
        <v>117.14029693603516</v>
      </c>
      <c r="W172">
        <v>31000</v>
      </c>
    </row>
    <row r="173" spans="18:23" ht="12.75">
      <c r="R173">
        <v>165</v>
      </c>
      <c r="S173">
        <f t="shared" si="2"/>
        <v>31</v>
      </c>
      <c r="T173">
        <v>16.85338020324707</v>
      </c>
      <c r="V173">
        <v>117.01939392089844</v>
      </c>
      <c r="W173">
        <v>31000</v>
      </c>
    </row>
    <row r="174" spans="18:23" ht="12.75">
      <c r="R174">
        <v>166</v>
      </c>
      <c r="S174">
        <f t="shared" si="2"/>
        <v>31</v>
      </c>
      <c r="T174">
        <v>16.85338020324707</v>
      </c>
      <c r="V174">
        <v>116.89897155761719</v>
      </c>
      <c r="W174">
        <v>31000</v>
      </c>
    </row>
    <row r="175" spans="18:23" ht="12.75">
      <c r="R175">
        <v>167</v>
      </c>
      <c r="S175">
        <f t="shared" si="2"/>
        <v>31</v>
      </c>
      <c r="T175">
        <v>16.85338020324707</v>
      </c>
      <c r="V175">
        <v>116.7790298461914</v>
      </c>
      <c r="W175">
        <v>31000</v>
      </c>
    </row>
    <row r="176" spans="18:23" ht="12.75">
      <c r="R176">
        <v>168</v>
      </c>
      <c r="S176">
        <f t="shared" si="2"/>
        <v>31</v>
      </c>
      <c r="T176">
        <v>16.85338020324707</v>
      </c>
      <c r="V176">
        <v>116.6595687866211</v>
      </c>
      <c r="W176">
        <v>31000</v>
      </c>
    </row>
    <row r="177" spans="18:23" ht="12.75">
      <c r="R177">
        <v>169</v>
      </c>
      <c r="S177">
        <f t="shared" si="2"/>
        <v>31</v>
      </c>
      <c r="T177">
        <v>16.85338020324707</v>
      </c>
      <c r="V177">
        <v>116.54058074951172</v>
      </c>
      <c r="W177">
        <v>31000</v>
      </c>
    </row>
    <row r="178" spans="18:23" ht="12.75">
      <c r="R178">
        <v>170</v>
      </c>
      <c r="S178">
        <f t="shared" si="2"/>
        <v>31</v>
      </c>
      <c r="T178">
        <v>16.85338020324707</v>
      </c>
      <c r="V178">
        <v>116.42206573486328</v>
      </c>
      <c r="W178">
        <v>31000</v>
      </c>
    </row>
    <row r="179" spans="18:23" ht="12.75">
      <c r="R179">
        <v>171</v>
      </c>
      <c r="S179">
        <f t="shared" si="2"/>
        <v>31</v>
      </c>
      <c r="T179">
        <v>16.85338020324707</v>
      </c>
      <c r="V179">
        <v>116.30402374267578</v>
      </c>
      <c r="W179">
        <v>31000</v>
      </c>
    </row>
    <row r="180" spans="18:23" ht="12.75">
      <c r="R180">
        <v>172</v>
      </c>
      <c r="S180">
        <f t="shared" si="2"/>
        <v>31</v>
      </c>
      <c r="T180">
        <v>16.85338020324707</v>
      </c>
      <c r="V180">
        <v>116.18645477294922</v>
      </c>
      <c r="W180">
        <v>31000</v>
      </c>
    </row>
    <row r="181" spans="18:23" ht="12.75">
      <c r="R181">
        <v>173</v>
      </c>
      <c r="S181">
        <f t="shared" si="2"/>
        <v>31</v>
      </c>
      <c r="T181">
        <v>16.85338020324707</v>
      </c>
      <c r="V181">
        <v>116.0693588256836</v>
      </c>
      <c r="W181">
        <v>31000</v>
      </c>
    </row>
    <row r="182" spans="18:23" ht="12.75">
      <c r="R182">
        <v>174</v>
      </c>
      <c r="S182">
        <f t="shared" si="2"/>
        <v>31</v>
      </c>
      <c r="T182">
        <v>16.85338020324707</v>
      </c>
      <c r="V182">
        <v>115.95272827148438</v>
      </c>
      <c r="W182">
        <v>31000</v>
      </c>
    </row>
    <row r="183" spans="18:23" ht="12.75">
      <c r="R183">
        <v>175</v>
      </c>
      <c r="S183">
        <f t="shared" si="2"/>
        <v>31</v>
      </c>
      <c r="T183">
        <v>16.85338020324707</v>
      </c>
      <c r="V183">
        <v>115.83656311035156</v>
      </c>
      <c r="W183">
        <v>31000</v>
      </c>
    </row>
    <row r="184" spans="18:23" ht="12.75">
      <c r="R184">
        <v>176</v>
      </c>
      <c r="S184">
        <f t="shared" si="2"/>
        <v>31</v>
      </c>
      <c r="T184">
        <v>16.85338020324707</v>
      </c>
      <c r="V184">
        <v>115.72086334228516</v>
      </c>
      <c r="W184">
        <v>31000</v>
      </c>
    </row>
    <row r="185" spans="18:23" ht="12.75">
      <c r="R185">
        <v>177</v>
      </c>
      <c r="S185">
        <f t="shared" si="2"/>
        <v>31</v>
      </c>
      <c r="T185">
        <v>16.85338020324707</v>
      </c>
      <c r="V185">
        <v>115.60562133789062</v>
      </c>
      <c r="W185">
        <v>31000</v>
      </c>
    </row>
    <row r="186" spans="18:23" ht="12.75">
      <c r="R186">
        <v>178</v>
      </c>
      <c r="S186">
        <f t="shared" si="2"/>
        <v>31</v>
      </c>
      <c r="T186">
        <v>16.85338020324707</v>
      </c>
      <c r="V186">
        <v>115.4908447265625</v>
      </c>
      <c r="W186">
        <v>31000</v>
      </c>
    </row>
    <row r="187" spans="18:23" ht="12.75">
      <c r="R187">
        <v>179</v>
      </c>
      <c r="S187">
        <f t="shared" si="2"/>
        <v>31</v>
      </c>
      <c r="T187">
        <v>16.85338020324707</v>
      </c>
      <c r="V187">
        <v>115.37652587890625</v>
      </c>
      <c r="W187">
        <v>31000</v>
      </c>
    </row>
    <row r="188" spans="18:23" ht="12.75">
      <c r="R188">
        <v>180</v>
      </c>
      <c r="S188">
        <f t="shared" si="2"/>
        <v>31</v>
      </c>
      <c r="T188">
        <v>16.85338020324707</v>
      </c>
      <c r="V188">
        <v>115.26266479492188</v>
      </c>
      <c r="W188">
        <v>31000</v>
      </c>
    </row>
    <row r="189" spans="18:23" ht="12.75">
      <c r="R189">
        <v>181</v>
      </c>
      <c r="S189">
        <f t="shared" si="2"/>
        <v>31</v>
      </c>
      <c r="T189">
        <v>16.85338020324707</v>
      </c>
      <c r="V189">
        <v>115.14925384521484</v>
      </c>
      <c r="W189">
        <v>31000</v>
      </c>
    </row>
    <row r="190" spans="18:23" ht="12.75">
      <c r="R190">
        <v>182</v>
      </c>
      <c r="S190">
        <f t="shared" si="2"/>
        <v>31</v>
      </c>
      <c r="T190">
        <v>16.85338020324707</v>
      </c>
      <c r="V190">
        <v>115.03629302978516</v>
      </c>
      <c r="W190">
        <v>31000</v>
      </c>
    </row>
    <row r="191" spans="18:23" ht="12.75">
      <c r="R191">
        <v>183</v>
      </c>
      <c r="S191">
        <f t="shared" si="2"/>
        <v>31</v>
      </c>
      <c r="T191">
        <v>16.85338020324707</v>
      </c>
      <c r="V191">
        <v>114.92378997802734</v>
      </c>
      <c r="W191">
        <v>31000</v>
      </c>
    </row>
    <row r="192" spans="18:23" ht="12.75">
      <c r="R192">
        <v>184</v>
      </c>
      <c r="S192">
        <f t="shared" si="2"/>
        <v>31</v>
      </c>
      <c r="T192">
        <v>16.85338020324707</v>
      </c>
      <c r="V192">
        <v>114.81172943115234</v>
      </c>
      <c r="W192">
        <v>31000</v>
      </c>
    </row>
    <row r="193" spans="18:23" ht="12.75">
      <c r="R193">
        <v>185</v>
      </c>
      <c r="S193">
        <f t="shared" si="2"/>
        <v>31</v>
      </c>
      <c r="T193">
        <v>16.85338020324707</v>
      </c>
      <c r="V193">
        <v>114.70011901855469</v>
      </c>
      <c r="W193">
        <v>31000</v>
      </c>
    </row>
    <row r="194" spans="18:23" ht="12.75">
      <c r="R194">
        <v>186</v>
      </c>
      <c r="S194">
        <f t="shared" si="2"/>
        <v>31</v>
      </c>
      <c r="T194">
        <v>16.85338020324707</v>
      </c>
      <c r="V194">
        <v>114.58895111083984</v>
      </c>
      <c r="W194">
        <v>31000</v>
      </c>
    </row>
    <row r="195" spans="18:23" ht="12.75">
      <c r="R195">
        <v>187</v>
      </c>
      <c r="S195">
        <f t="shared" si="2"/>
        <v>31</v>
      </c>
      <c r="T195">
        <v>16.85338020324707</v>
      </c>
      <c r="V195">
        <v>114.47823333740234</v>
      </c>
      <c r="W195">
        <v>31000</v>
      </c>
    </row>
    <row r="196" spans="18:23" ht="12.75">
      <c r="R196">
        <v>188</v>
      </c>
      <c r="S196">
        <f t="shared" si="2"/>
        <v>31</v>
      </c>
      <c r="T196">
        <v>16.85338020324707</v>
      </c>
      <c r="V196">
        <v>114.36795806884766</v>
      </c>
      <c r="W196">
        <v>31000</v>
      </c>
    </row>
    <row r="197" spans="18:23" ht="12.75">
      <c r="R197">
        <v>189</v>
      </c>
      <c r="S197">
        <f t="shared" si="2"/>
        <v>31</v>
      </c>
      <c r="T197">
        <v>16.85338020324707</v>
      </c>
      <c r="V197">
        <v>114.25811767578125</v>
      </c>
      <c r="W197">
        <v>31000</v>
      </c>
    </row>
    <row r="198" spans="18:23" ht="12.75">
      <c r="R198">
        <v>190</v>
      </c>
      <c r="S198">
        <f t="shared" si="2"/>
        <v>31</v>
      </c>
      <c r="T198">
        <v>16.85338020324707</v>
      </c>
      <c r="V198">
        <v>114.14871978759766</v>
      </c>
      <c r="W198">
        <v>31000</v>
      </c>
    </row>
    <row r="199" spans="18:23" ht="12.75">
      <c r="R199">
        <v>191</v>
      </c>
      <c r="S199">
        <f t="shared" si="2"/>
        <v>31</v>
      </c>
      <c r="T199">
        <v>16.85338020324707</v>
      </c>
      <c r="V199">
        <v>114.03975677490234</v>
      </c>
      <c r="W199">
        <v>31000</v>
      </c>
    </row>
    <row r="200" spans="18:23" ht="12.75">
      <c r="R200">
        <v>192</v>
      </c>
      <c r="S200">
        <f t="shared" si="2"/>
        <v>31</v>
      </c>
      <c r="T200">
        <v>16.85338020324707</v>
      </c>
      <c r="V200">
        <v>113.93122863769531</v>
      </c>
      <c r="W200">
        <v>31000</v>
      </c>
    </row>
    <row r="201" spans="18:23" ht="12.75">
      <c r="R201">
        <v>193</v>
      </c>
      <c r="S201">
        <f aca="true" t="shared" si="3" ref="S201:S264">W201/1000</f>
        <v>31</v>
      </c>
      <c r="T201">
        <v>16.85338020324707</v>
      </c>
      <c r="V201">
        <v>113.82313537597656</v>
      </c>
      <c r="W201">
        <v>31000</v>
      </c>
    </row>
    <row r="202" spans="18:23" ht="12.75">
      <c r="R202">
        <v>194</v>
      </c>
      <c r="S202">
        <f t="shared" si="3"/>
        <v>31</v>
      </c>
      <c r="T202">
        <v>16.85338020324707</v>
      </c>
      <c r="V202">
        <v>113.71546936035156</v>
      </c>
      <c r="W202">
        <v>31000</v>
      </c>
    </row>
    <row r="203" spans="18:23" ht="12.75">
      <c r="R203">
        <v>195</v>
      </c>
      <c r="S203">
        <f t="shared" si="3"/>
        <v>31</v>
      </c>
      <c r="T203">
        <v>16.85338020324707</v>
      </c>
      <c r="V203">
        <v>113.60823822021484</v>
      </c>
      <c r="W203">
        <v>31000</v>
      </c>
    </row>
    <row r="204" spans="18:23" ht="12.75">
      <c r="R204">
        <v>196</v>
      </c>
      <c r="S204">
        <f t="shared" si="3"/>
        <v>31</v>
      </c>
      <c r="T204">
        <v>16.85338020324707</v>
      </c>
      <c r="V204">
        <v>113.50143432617188</v>
      </c>
      <c r="W204">
        <v>31000</v>
      </c>
    </row>
    <row r="205" spans="18:23" ht="12.75">
      <c r="R205">
        <v>197</v>
      </c>
      <c r="S205">
        <f t="shared" si="3"/>
        <v>31</v>
      </c>
      <c r="T205">
        <v>16.85338020324707</v>
      </c>
      <c r="V205">
        <v>113.39505767822266</v>
      </c>
      <c r="W205">
        <v>31000</v>
      </c>
    </row>
    <row r="206" spans="18:23" ht="12.75">
      <c r="R206">
        <v>198</v>
      </c>
      <c r="S206">
        <f t="shared" si="3"/>
        <v>31</v>
      </c>
      <c r="T206">
        <v>16.85338020324707</v>
      </c>
      <c r="V206">
        <v>113.28910064697266</v>
      </c>
      <c r="W206">
        <v>31000</v>
      </c>
    </row>
    <row r="207" spans="18:23" ht="12.75">
      <c r="R207">
        <v>199</v>
      </c>
      <c r="S207">
        <f t="shared" si="3"/>
        <v>31</v>
      </c>
      <c r="T207">
        <v>16.85338020324707</v>
      </c>
      <c r="V207">
        <v>113.1835708618164</v>
      </c>
      <c r="W207">
        <v>31000</v>
      </c>
    </row>
    <row r="208" spans="18:23" ht="12.75">
      <c r="R208">
        <v>200</v>
      </c>
      <c r="S208">
        <f t="shared" si="3"/>
        <v>31</v>
      </c>
      <c r="T208">
        <v>16.85338020324707</v>
      </c>
      <c r="V208">
        <v>113.07846069335938</v>
      </c>
      <c r="W208">
        <v>31000</v>
      </c>
    </row>
    <row r="209" spans="18:23" ht="12.75">
      <c r="R209">
        <v>201</v>
      </c>
      <c r="S209">
        <f t="shared" si="3"/>
        <v>31</v>
      </c>
      <c r="T209">
        <v>16.85338020324707</v>
      </c>
      <c r="V209">
        <v>112.97377014160156</v>
      </c>
      <c r="W209">
        <v>31000</v>
      </c>
    </row>
    <row r="210" spans="18:23" ht="12.75">
      <c r="R210">
        <v>202</v>
      </c>
      <c r="S210">
        <f t="shared" si="3"/>
        <v>31</v>
      </c>
      <c r="T210">
        <v>16.85338020324707</v>
      </c>
      <c r="V210">
        <v>112.86949920654297</v>
      </c>
      <c r="W210">
        <v>31000</v>
      </c>
    </row>
    <row r="211" spans="18:23" ht="12.75">
      <c r="R211">
        <v>203</v>
      </c>
      <c r="S211">
        <f t="shared" si="3"/>
        <v>31</v>
      </c>
      <c r="T211">
        <v>16.85338020324707</v>
      </c>
      <c r="V211">
        <v>112.76564025878906</v>
      </c>
      <c r="W211">
        <v>31000</v>
      </c>
    </row>
    <row r="212" spans="18:23" ht="12.75">
      <c r="R212">
        <v>204</v>
      </c>
      <c r="S212">
        <f t="shared" si="3"/>
        <v>31</v>
      </c>
      <c r="T212">
        <v>16.85338020324707</v>
      </c>
      <c r="V212">
        <v>112.66220092773438</v>
      </c>
      <c r="W212">
        <v>31000</v>
      </c>
    </row>
    <row r="213" spans="18:23" ht="12.75">
      <c r="R213">
        <v>205</v>
      </c>
      <c r="S213">
        <f t="shared" si="3"/>
        <v>31</v>
      </c>
      <c r="T213">
        <v>16.85338020324707</v>
      </c>
      <c r="V213">
        <v>112.55917358398438</v>
      </c>
      <c r="W213">
        <v>31000</v>
      </c>
    </row>
    <row r="214" spans="18:23" ht="12.75">
      <c r="R214">
        <v>206</v>
      </c>
      <c r="S214">
        <f t="shared" si="3"/>
        <v>31</v>
      </c>
      <c r="T214">
        <v>16.85338020324707</v>
      </c>
      <c r="V214">
        <v>112.45655822753906</v>
      </c>
      <c r="W214">
        <v>31000</v>
      </c>
    </row>
    <row r="215" spans="18:23" ht="12.75">
      <c r="R215">
        <v>207</v>
      </c>
      <c r="S215">
        <f t="shared" si="3"/>
        <v>31</v>
      </c>
      <c r="T215">
        <v>16.85338020324707</v>
      </c>
      <c r="V215">
        <v>112.3543472290039</v>
      </c>
      <c r="W215">
        <v>31000</v>
      </c>
    </row>
    <row r="216" spans="18:23" ht="12.75">
      <c r="R216">
        <v>208</v>
      </c>
      <c r="S216">
        <f t="shared" si="3"/>
        <v>31</v>
      </c>
      <c r="T216">
        <v>16.85338020324707</v>
      </c>
      <c r="V216">
        <v>112.25254821777344</v>
      </c>
      <c r="W216">
        <v>31000</v>
      </c>
    </row>
    <row r="217" spans="18:23" ht="12.75">
      <c r="R217">
        <v>209</v>
      </c>
      <c r="S217">
        <f t="shared" si="3"/>
        <v>31</v>
      </c>
      <c r="T217">
        <v>16.85338020324707</v>
      </c>
      <c r="V217">
        <v>112.15115356445312</v>
      </c>
      <c r="W217">
        <v>31000</v>
      </c>
    </row>
    <row r="218" spans="18:23" ht="12.75">
      <c r="R218">
        <v>210</v>
      </c>
      <c r="S218">
        <f t="shared" si="3"/>
        <v>31</v>
      </c>
      <c r="T218">
        <v>16.85338020324707</v>
      </c>
      <c r="V218">
        <v>112.05016326904297</v>
      </c>
      <c r="W218">
        <v>31000</v>
      </c>
    </row>
    <row r="219" spans="18:23" ht="12.75">
      <c r="R219">
        <v>211</v>
      </c>
      <c r="S219">
        <f t="shared" si="3"/>
        <v>31</v>
      </c>
      <c r="T219">
        <v>16.85338020324707</v>
      </c>
      <c r="V219">
        <v>111.94957733154297</v>
      </c>
      <c r="W219">
        <v>31000</v>
      </c>
    </row>
    <row r="220" spans="18:23" ht="12.75">
      <c r="R220">
        <v>212</v>
      </c>
      <c r="S220">
        <f t="shared" si="3"/>
        <v>31</v>
      </c>
      <c r="T220">
        <v>16.85338020324707</v>
      </c>
      <c r="V220">
        <v>111.84939575195312</v>
      </c>
      <c r="W220">
        <v>31000</v>
      </c>
    </row>
    <row r="221" spans="18:23" ht="12.75">
      <c r="R221">
        <v>213</v>
      </c>
      <c r="S221">
        <f t="shared" si="3"/>
        <v>31</v>
      </c>
      <c r="T221">
        <v>16.85338020324707</v>
      </c>
      <c r="V221">
        <v>111.7496109008789</v>
      </c>
      <c r="W221">
        <v>31000</v>
      </c>
    </row>
    <row r="222" spans="18:23" ht="12.75">
      <c r="R222">
        <v>214</v>
      </c>
      <c r="S222">
        <f t="shared" si="3"/>
        <v>31</v>
      </c>
      <c r="T222">
        <v>16.85338020324707</v>
      </c>
      <c r="V222">
        <v>111.65022277832031</v>
      </c>
      <c r="W222">
        <v>31000</v>
      </c>
    </row>
    <row r="223" spans="18:23" ht="12.75">
      <c r="R223">
        <v>215</v>
      </c>
      <c r="S223">
        <f t="shared" si="3"/>
        <v>31</v>
      </c>
      <c r="T223">
        <v>16.85338020324707</v>
      </c>
      <c r="V223">
        <v>111.55123138427734</v>
      </c>
      <c r="W223">
        <v>31000</v>
      </c>
    </row>
    <row r="224" spans="18:23" ht="12.75">
      <c r="R224">
        <v>216</v>
      </c>
      <c r="S224">
        <f t="shared" si="3"/>
        <v>31</v>
      </c>
      <c r="T224">
        <v>16.85338020324707</v>
      </c>
      <c r="V224">
        <v>111.45263671875</v>
      </c>
      <c r="W224">
        <v>31000</v>
      </c>
    </row>
    <row r="225" spans="18:23" ht="12.75">
      <c r="R225">
        <v>217</v>
      </c>
      <c r="S225">
        <f t="shared" si="3"/>
        <v>31</v>
      </c>
      <c r="T225">
        <v>16.85338020324707</v>
      </c>
      <c r="V225">
        <v>111.35443878173828</v>
      </c>
      <c r="W225">
        <v>31000</v>
      </c>
    </row>
    <row r="226" spans="18:23" ht="12.75">
      <c r="R226">
        <v>218</v>
      </c>
      <c r="S226">
        <f t="shared" si="3"/>
        <v>31</v>
      </c>
      <c r="T226">
        <v>16.85338020324707</v>
      </c>
      <c r="V226">
        <v>111.25662994384766</v>
      </c>
      <c r="W226">
        <v>31000</v>
      </c>
    </row>
    <row r="227" spans="18:23" ht="12.75">
      <c r="R227">
        <v>219</v>
      </c>
      <c r="S227">
        <f t="shared" si="3"/>
        <v>31</v>
      </c>
      <c r="T227">
        <v>16.85338020324707</v>
      </c>
      <c r="V227">
        <v>111.15921020507812</v>
      </c>
      <c r="W227">
        <v>31000</v>
      </c>
    </row>
    <row r="228" spans="18:23" ht="12.75">
      <c r="R228">
        <v>220</v>
      </c>
      <c r="S228">
        <f t="shared" si="3"/>
        <v>31</v>
      </c>
      <c r="T228">
        <v>16.85338020324707</v>
      </c>
      <c r="V228">
        <v>111.06217956542969</v>
      </c>
      <c r="W228">
        <v>31000</v>
      </c>
    </row>
    <row r="229" spans="18:23" ht="12.75">
      <c r="R229">
        <v>221</v>
      </c>
      <c r="S229">
        <f t="shared" si="3"/>
        <v>31</v>
      </c>
      <c r="T229">
        <v>16.85338020324707</v>
      </c>
      <c r="V229">
        <v>110.96553802490234</v>
      </c>
      <c r="W229">
        <v>31000</v>
      </c>
    </row>
    <row r="230" spans="18:23" ht="12.75">
      <c r="R230">
        <v>222</v>
      </c>
      <c r="S230">
        <f t="shared" si="3"/>
        <v>31</v>
      </c>
      <c r="T230">
        <v>16.85338020324707</v>
      </c>
      <c r="V230">
        <v>110.8692855834961</v>
      </c>
      <c r="W230">
        <v>31000</v>
      </c>
    </row>
    <row r="231" spans="18:23" ht="12.75">
      <c r="R231">
        <v>223</v>
      </c>
      <c r="S231">
        <f t="shared" si="3"/>
        <v>31</v>
      </c>
      <c r="T231">
        <v>16.85338020324707</v>
      </c>
      <c r="V231">
        <v>110.7734146118164</v>
      </c>
      <c r="W231">
        <v>31000</v>
      </c>
    </row>
    <row r="232" spans="18:23" ht="12.75">
      <c r="R232">
        <v>224</v>
      </c>
      <c r="S232">
        <f t="shared" si="3"/>
        <v>31</v>
      </c>
      <c r="T232">
        <v>16.85338020324707</v>
      </c>
      <c r="V232">
        <v>110.67792510986328</v>
      </c>
      <c r="W232">
        <v>31000</v>
      </c>
    </row>
    <row r="233" spans="18:23" ht="12.75">
      <c r="R233">
        <v>225</v>
      </c>
      <c r="S233">
        <f t="shared" si="3"/>
        <v>31</v>
      </c>
      <c r="T233">
        <v>16.85338020324707</v>
      </c>
      <c r="V233">
        <v>110.58281707763672</v>
      </c>
      <c r="W233">
        <v>31000</v>
      </c>
    </row>
    <row r="234" spans="18:23" ht="12.75">
      <c r="R234">
        <v>226</v>
      </c>
      <c r="S234">
        <f t="shared" si="3"/>
        <v>31</v>
      </c>
      <c r="T234">
        <v>16.85338020324707</v>
      </c>
      <c r="V234">
        <v>110.48809051513672</v>
      </c>
      <c r="W234">
        <v>31000</v>
      </c>
    </row>
    <row r="235" spans="18:23" ht="12.75">
      <c r="R235">
        <v>227</v>
      </c>
      <c r="S235">
        <f t="shared" si="3"/>
        <v>31</v>
      </c>
      <c r="T235">
        <v>16.85338020324707</v>
      </c>
      <c r="V235">
        <v>110.48809051513672</v>
      </c>
      <c r="W235">
        <v>31000</v>
      </c>
    </row>
    <row r="236" spans="18:23" ht="12.75">
      <c r="R236">
        <v>228</v>
      </c>
      <c r="S236">
        <f t="shared" si="3"/>
        <v>35</v>
      </c>
      <c r="T236">
        <v>0.03789977729320526</v>
      </c>
      <c r="V236">
        <v>110.32661437988281</v>
      </c>
      <c r="W236">
        <v>35000</v>
      </c>
    </row>
    <row r="237" spans="18:23" ht="12.75">
      <c r="R237">
        <v>229</v>
      </c>
      <c r="S237">
        <f t="shared" si="3"/>
        <v>35</v>
      </c>
      <c r="T237">
        <v>0.03789977729320526</v>
      </c>
      <c r="V237">
        <v>110.16577911376953</v>
      </c>
      <c r="W237">
        <v>35000</v>
      </c>
    </row>
    <row r="238" spans="18:23" ht="12.75">
      <c r="R238">
        <v>230</v>
      </c>
      <c r="S238">
        <f t="shared" si="3"/>
        <v>35</v>
      </c>
      <c r="T238">
        <v>0.03789977729320526</v>
      </c>
      <c r="V238">
        <v>110.00558471679688</v>
      </c>
      <c r="W238">
        <v>35000</v>
      </c>
    </row>
    <row r="239" spans="18:23" ht="12.75">
      <c r="R239">
        <v>231</v>
      </c>
      <c r="S239">
        <f t="shared" si="3"/>
        <v>35</v>
      </c>
      <c r="T239">
        <v>0.03789977729320526</v>
      </c>
      <c r="V239">
        <v>109.84603118896484</v>
      </c>
      <c r="W239">
        <v>35000</v>
      </c>
    </row>
    <row r="240" spans="18:23" ht="12.75">
      <c r="R240">
        <v>232</v>
      </c>
      <c r="S240">
        <f t="shared" si="3"/>
        <v>35</v>
      </c>
      <c r="T240">
        <v>0.03789977729320526</v>
      </c>
      <c r="V240">
        <v>109.68711853027344</v>
      </c>
      <c r="W240">
        <v>35000</v>
      </c>
    </row>
    <row r="241" spans="18:23" ht="12.75">
      <c r="R241">
        <v>233</v>
      </c>
      <c r="S241">
        <f t="shared" si="3"/>
        <v>35</v>
      </c>
      <c r="T241">
        <v>0.03789977729320526</v>
      </c>
      <c r="V241">
        <v>109.52883911132812</v>
      </c>
      <c r="W241">
        <v>35000</v>
      </c>
    </row>
    <row r="242" spans="18:23" ht="12.75">
      <c r="R242">
        <v>234</v>
      </c>
      <c r="S242">
        <f t="shared" si="3"/>
        <v>35</v>
      </c>
      <c r="T242">
        <v>0.03789977729320526</v>
      </c>
      <c r="V242">
        <v>109.3711929321289</v>
      </c>
      <c r="W242">
        <v>35000</v>
      </c>
    </row>
    <row r="243" spans="18:23" ht="12.75">
      <c r="R243">
        <v>235</v>
      </c>
      <c r="S243">
        <f t="shared" si="3"/>
        <v>35</v>
      </c>
      <c r="T243">
        <v>0.03789977729320526</v>
      </c>
      <c r="V243">
        <v>109.21417236328125</v>
      </c>
      <c r="W243">
        <v>35000</v>
      </c>
    </row>
    <row r="244" spans="18:23" ht="12.75">
      <c r="R244">
        <v>236</v>
      </c>
      <c r="S244">
        <f t="shared" si="3"/>
        <v>35</v>
      </c>
      <c r="T244">
        <v>0.03789977729320526</v>
      </c>
      <c r="V244">
        <v>109.05777740478516</v>
      </c>
      <c r="W244">
        <v>35000</v>
      </c>
    </row>
    <row r="245" spans="18:23" ht="12.75">
      <c r="R245">
        <v>237</v>
      </c>
      <c r="S245">
        <f t="shared" si="3"/>
        <v>35</v>
      </c>
      <c r="T245">
        <v>0.03789977729320526</v>
      </c>
      <c r="V245">
        <v>108.90200805664062</v>
      </c>
      <c r="W245">
        <v>35000</v>
      </c>
    </row>
    <row r="246" spans="18:23" ht="12.75">
      <c r="R246">
        <v>238</v>
      </c>
      <c r="S246">
        <f t="shared" si="3"/>
        <v>35</v>
      </c>
      <c r="T246">
        <v>0.03789977729320526</v>
      </c>
      <c r="V246">
        <v>108.74686431884766</v>
      </c>
      <c r="W246">
        <v>35000</v>
      </c>
    </row>
    <row r="247" spans="18:23" ht="12.75">
      <c r="R247">
        <v>239</v>
      </c>
      <c r="S247">
        <f t="shared" si="3"/>
        <v>35</v>
      </c>
      <c r="T247">
        <v>0.03789977729320526</v>
      </c>
      <c r="V247">
        <v>108.59233856201172</v>
      </c>
      <c r="W247">
        <v>35000</v>
      </c>
    </row>
    <row r="248" spans="18:23" ht="12.75">
      <c r="R248">
        <v>240</v>
      </c>
      <c r="S248">
        <f t="shared" si="3"/>
        <v>35</v>
      </c>
      <c r="T248">
        <v>0.03789977729320526</v>
      </c>
      <c r="V248">
        <v>108.43843078613281</v>
      </c>
      <c r="W248">
        <v>35000</v>
      </c>
    </row>
    <row r="249" spans="18:23" ht="12.75">
      <c r="R249">
        <v>241</v>
      </c>
      <c r="S249">
        <f t="shared" si="3"/>
        <v>35</v>
      </c>
      <c r="T249">
        <v>0.03789977729320526</v>
      </c>
      <c r="V249">
        <v>108.2851333618164</v>
      </c>
      <c r="W249">
        <v>35000</v>
      </c>
    </row>
    <row r="250" spans="18:23" ht="12.75">
      <c r="R250">
        <v>242</v>
      </c>
      <c r="S250">
        <f t="shared" si="3"/>
        <v>35</v>
      </c>
      <c r="T250">
        <v>0.03789977729320526</v>
      </c>
      <c r="V250">
        <v>108.1324462890625</v>
      </c>
      <c r="W250">
        <v>35000</v>
      </c>
    </row>
    <row r="251" spans="18:23" ht="12.75">
      <c r="R251">
        <v>243</v>
      </c>
      <c r="S251">
        <f t="shared" si="3"/>
        <v>35</v>
      </c>
      <c r="T251">
        <v>0.03789977729320526</v>
      </c>
      <c r="V251">
        <v>107.9803695678711</v>
      </c>
      <c r="W251">
        <v>35000</v>
      </c>
    </row>
    <row r="252" spans="18:23" ht="12.75">
      <c r="R252">
        <v>244</v>
      </c>
      <c r="S252">
        <f t="shared" si="3"/>
        <v>35</v>
      </c>
      <c r="T252">
        <v>0.03789977729320526</v>
      </c>
      <c r="V252">
        <v>107.82890319824219</v>
      </c>
      <c r="W252">
        <v>35000</v>
      </c>
    </row>
    <row r="253" spans="18:23" ht="12.75">
      <c r="R253">
        <v>245</v>
      </c>
      <c r="S253">
        <f t="shared" si="3"/>
        <v>35</v>
      </c>
      <c r="T253">
        <v>0.03789977729320526</v>
      </c>
      <c r="V253">
        <v>107.67803955078125</v>
      </c>
      <c r="W253">
        <v>35000</v>
      </c>
    </row>
    <row r="254" spans="18:23" ht="12.75">
      <c r="R254">
        <v>246</v>
      </c>
      <c r="S254">
        <f t="shared" si="3"/>
        <v>35</v>
      </c>
      <c r="T254">
        <v>0.03789977729320526</v>
      </c>
      <c r="V254">
        <v>107.52777862548828</v>
      </c>
      <c r="W254">
        <v>35000</v>
      </c>
    </row>
    <row r="255" spans="18:23" ht="12.75">
      <c r="R255">
        <v>247</v>
      </c>
      <c r="S255">
        <f t="shared" si="3"/>
        <v>35</v>
      </c>
      <c r="T255">
        <v>0.03789977729320526</v>
      </c>
      <c r="V255">
        <v>107.37812042236328</v>
      </c>
      <c r="W255">
        <v>35000</v>
      </c>
    </row>
    <row r="256" spans="18:23" ht="12.75">
      <c r="R256">
        <v>248</v>
      </c>
      <c r="S256">
        <f t="shared" si="3"/>
        <v>35</v>
      </c>
      <c r="T256">
        <v>0.03789977729320526</v>
      </c>
      <c r="V256">
        <v>107.22905731201172</v>
      </c>
      <c r="W256">
        <v>35000</v>
      </c>
    </row>
    <row r="257" spans="18:23" ht="12.75">
      <c r="R257">
        <v>249</v>
      </c>
      <c r="S257">
        <f t="shared" si="3"/>
        <v>35</v>
      </c>
      <c r="T257">
        <v>0.03789977729320526</v>
      </c>
      <c r="V257">
        <v>107.0805892944336</v>
      </c>
      <c r="W257">
        <v>35000</v>
      </c>
    </row>
    <row r="258" spans="18:23" ht="12.75">
      <c r="R258">
        <v>250</v>
      </c>
      <c r="S258">
        <f t="shared" si="3"/>
        <v>35</v>
      </c>
      <c r="T258">
        <v>0.03789977729320526</v>
      </c>
      <c r="V258">
        <v>106.9327163696289</v>
      </c>
      <c r="W258">
        <v>35000</v>
      </c>
    </row>
    <row r="259" spans="18:23" ht="12.75">
      <c r="R259">
        <v>251</v>
      </c>
      <c r="S259">
        <f t="shared" si="3"/>
        <v>35</v>
      </c>
      <c r="T259">
        <v>0.03789977729320526</v>
      </c>
      <c r="V259">
        <v>106.78543090820312</v>
      </c>
      <c r="W259">
        <v>35000</v>
      </c>
    </row>
    <row r="260" spans="18:23" ht="12.75">
      <c r="R260">
        <v>252</v>
      </c>
      <c r="S260">
        <f t="shared" si="3"/>
        <v>35</v>
      </c>
      <c r="T260">
        <v>0.03789977729320526</v>
      </c>
      <c r="V260">
        <v>106.63873291015625</v>
      </c>
      <c r="W260">
        <v>35000</v>
      </c>
    </row>
    <row r="261" spans="18:23" ht="12.75">
      <c r="R261">
        <v>253</v>
      </c>
      <c r="S261">
        <f t="shared" si="3"/>
        <v>35</v>
      </c>
      <c r="T261">
        <v>0.03789977729320526</v>
      </c>
      <c r="V261">
        <v>106.49262237548828</v>
      </c>
      <c r="W261">
        <v>35000</v>
      </c>
    </row>
    <row r="262" spans="18:23" ht="12.75">
      <c r="R262">
        <v>254</v>
      </c>
      <c r="S262">
        <f t="shared" si="3"/>
        <v>35</v>
      </c>
      <c r="T262">
        <v>0.03789977729320526</v>
      </c>
      <c r="V262">
        <v>106.34709167480469</v>
      </c>
      <c r="W262">
        <v>35000</v>
      </c>
    </row>
    <row r="263" spans="18:23" ht="12.75">
      <c r="R263">
        <v>255</v>
      </c>
      <c r="S263">
        <f t="shared" si="3"/>
        <v>35</v>
      </c>
      <c r="T263">
        <v>0.03789977729320526</v>
      </c>
      <c r="V263">
        <v>106.2021484375</v>
      </c>
      <c r="W263">
        <v>35000</v>
      </c>
    </row>
    <row r="264" spans="18:23" ht="12.75">
      <c r="R264">
        <v>256</v>
      </c>
      <c r="S264">
        <f t="shared" si="3"/>
        <v>35</v>
      </c>
      <c r="T264">
        <v>0.03789977729320526</v>
      </c>
      <c r="V264">
        <v>106.05777740478516</v>
      </c>
      <c r="W264">
        <v>35000</v>
      </c>
    </row>
    <row r="265" spans="18:23" ht="12.75">
      <c r="R265">
        <v>257</v>
      </c>
      <c r="S265">
        <f aca="true" t="shared" si="4" ref="S265:S328">W265/1000</f>
        <v>35</v>
      </c>
      <c r="T265">
        <v>0.03789977729320526</v>
      </c>
      <c r="V265">
        <v>105.91398620605469</v>
      </c>
      <c r="W265">
        <v>35000</v>
      </c>
    </row>
    <row r="266" spans="18:23" ht="12.75">
      <c r="R266">
        <v>258</v>
      </c>
      <c r="S266">
        <f t="shared" si="4"/>
        <v>35</v>
      </c>
      <c r="T266">
        <v>0.03789977729320526</v>
      </c>
      <c r="V266">
        <v>105.77076721191406</v>
      </c>
      <c r="W266">
        <v>35000</v>
      </c>
    </row>
    <row r="267" spans="18:23" ht="12.75">
      <c r="R267">
        <v>259</v>
      </c>
      <c r="S267">
        <f t="shared" si="4"/>
        <v>35</v>
      </c>
      <c r="T267">
        <v>0.03789977729320526</v>
      </c>
      <c r="V267">
        <v>105.62812042236328</v>
      </c>
      <c r="W267">
        <v>35000</v>
      </c>
    </row>
    <row r="268" spans="18:23" ht="12.75">
      <c r="R268">
        <v>260</v>
      </c>
      <c r="S268">
        <f t="shared" si="4"/>
        <v>35</v>
      </c>
      <c r="T268">
        <v>0.03789977729320526</v>
      </c>
      <c r="V268">
        <v>105.48604583740234</v>
      </c>
      <c r="W268">
        <v>35000</v>
      </c>
    </row>
    <row r="269" spans="18:23" ht="12.75">
      <c r="R269">
        <v>261</v>
      </c>
      <c r="S269">
        <f t="shared" si="4"/>
        <v>35</v>
      </c>
      <c r="T269">
        <v>0.03789977729320526</v>
      </c>
      <c r="V269">
        <v>105.34453582763672</v>
      </c>
      <c r="W269">
        <v>35000</v>
      </c>
    </row>
    <row r="270" spans="18:23" ht="12.75">
      <c r="R270">
        <v>262</v>
      </c>
      <c r="S270">
        <f t="shared" si="4"/>
        <v>35</v>
      </c>
      <c r="T270">
        <v>0.03789977729320526</v>
      </c>
      <c r="V270">
        <v>105.2035903930664</v>
      </c>
      <c r="W270">
        <v>35000</v>
      </c>
    </row>
    <row r="271" spans="18:23" ht="12.75">
      <c r="R271">
        <v>263</v>
      </c>
      <c r="S271">
        <f t="shared" si="4"/>
        <v>35</v>
      </c>
      <c r="T271">
        <v>0.03789977729320526</v>
      </c>
      <c r="V271">
        <v>105.0632095336914</v>
      </c>
      <c r="W271">
        <v>35000</v>
      </c>
    </row>
    <row r="272" spans="18:23" ht="12.75">
      <c r="R272">
        <v>264</v>
      </c>
      <c r="S272">
        <f t="shared" si="4"/>
        <v>35</v>
      </c>
      <c r="T272">
        <v>0.03789977729320526</v>
      </c>
      <c r="V272">
        <v>104.92338562011719</v>
      </c>
      <c r="W272">
        <v>35000</v>
      </c>
    </row>
    <row r="273" spans="18:23" ht="12.75">
      <c r="R273">
        <v>265</v>
      </c>
      <c r="S273">
        <f t="shared" si="4"/>
        <v>35</v>
      </c>
      <c r="T273">
        <v>0.03789977729320526</v>
      </c>
      <c r="V273">
        <v>104.78411865234375</v>
      </c>
      <c r="W273">
        <v>35000</v>
      </c>
    </row>
    <row r="274" spans="18:23" ht="12.75">
      <c r="R274">
        <v>266</v>
      </c>
      <c r="S274">
        <f t="shared" si="4"/>
        <v>35</v>
      </c>
      <c r="T274">
        <v>0.03789977729320526</v>
      </c>
      <c r="V274">
        <v>104.6454086303711</v>
      </c>
      <c r="W274">
        <v>35000</v>
      </c>
    </row>
    <row r="275" spans="18:23" ht="12.75">
      <c r="R275">
        <v>267</v>
      </c>
      <c r="S275">
        <f t="shared" si="4"/>
        <v>35</v>
      </c>
      <c r="T275">
        <v>0.03789977729320526</v>
      </c>
      <c r="V275">
        <v>104.50725555419922</v>
      </c>
      <c r="W275">
        <v>35000</v>
      </c>
    </row>
    <row r="276" spans="18:23" ht="12.75">
      <c r="R276">
        <v>268</v>
      </c>
      <c r="S276">
        <f t="shared" si="4"/>
        <v>35</v>
      </c>
      <c r="T276">
        <v>0.03789977729320526</v>
      </c>
      <c r="V276">
        <v>104.3696517944336</v>
      </c>
      <c r="W276">
        <v>35000</v>
      </c>
    </row>
    <row r="277" spans="18:23" ht="12.75">
      <c r="R277">
        <v>269</v>
      </c>
      <c r="S277">
        <f t="shared" si="4"/>
        <v>35</v>
      </c>
      <c r="T277">
        <v>0.03789977729320526</v>
      </c>
      <c r="V277">
        <v>104.23259735107422</v>
      </c>
      <c r="W277">
        <v>35000</v>
      </c>
    </row>
    <row r="278" spans="18:23" ht="12.75">
      <c r="R278">
        <v>270</v>
      </c>
      <c r="S278">
        <f t="shared" si="4"/>
        <v>35</v>
      </c>
      <c r="T278">
        <v>0.03789977729320526</v>
      </c>
      <c r="V278">
        <v>104.0960922241211</v>
      </c>
      <c r="W278">
        <v>35000</v>
      </c>
    </row>
    <row r="279" spans="18:23" ht="12.75">
      <c r="R279">
        <v>271</v>
      </c>
      <c r="S279">
        <f t="shared" si="4"/>
        <v>35</v>
      </c>
      <c r="T279">
        <v>0.03789977729320526</v>
      </c>
      <c r="V279">
        <v>103.96012878417969</v>
      </c>
      <c r="W279">
        <v>35000</v>
      </c>
    </row>
    <row r="280" spans="18:23" ht="12.75">
      <c r="R280">
        <v>272</v>
      </c>
      <c r="S280">
        <f t="shared" si="4"/>
        <v>35</v>
      </c>
      <c r="T280">
        <v>0.03789977729320526</v>
      </c>
      <c r="V280">
        <v>103.82471466064453</v>
      </c>
      <c r="W280">
        <v>35000</v>
      </c>
    </row>
    <row r="281" spans="18:23" ht="12.75">
      <c r="R281">
        <v>273</v>
      </c>
      <c r="S281">
        <f t="shared" si="4"/>
        <v>35</v>
      </c>
      <c r="T281">
        <v>0.03789977729320526</v>
      </c>
      <c r="V281">
        <v>103.68983459472656</v>
      </c>
      <c r="W281">
        <v>35000</v>
      </c>
    </row>
    <row r="282" spans="18:23" ht="12.75">
      <c r="R282">
        <v>274</v>
      </c>
      <c r="S282">
        <f t="shared" si="4"/>
        <v>35</v>
      </c>
      <c r="T282">
        <v>0.03789977729320526</v>
      </c>
      <c r="V282">
        <v>103.55549621582031</v>
      </c>
      <c r="W282">
        <v>35000</v>
      </c>
    </row>
    <row r="283" spans="18:23" ht="12.75">
      <c r="R283">
        <v>275</v>
      </c>
      <c r="S283">
        <f t="shared" si="4"/>
        <v>35</v>
      </c>
      <c r="T283">
        <v>0.03789977729320526</v>
      </c>
      <c r="V283">
        <v>103.42169189453125</v>
      </c>
      <c r="W283">
        <v>35000</v>
      </c>
    </row>
    <row r="284" spans="18:23" ht="12.75">
      <c r="R284">
        <v>276</v>
      </c>
      <c r="S284">
        <f t="shared" si="4"/>
        <v>35</v>
      </c>
      <c r="T284">
        <v>0.03789977729320526</v>
      </c>
      <c r="V284">
        <v>103.28842163085938</v>
      </c>
      <c r="W284">
        <v>35000</v>
      </c>
    </row>
    <row r="285" spans="18:23" ht="12.75">
      <c r="R285">
        <v>277</v>
      </c>
      <c r="S285">
        <f t="shared" si="4"/>
        <v>35</v>
      </c>
      <c r="T285">
        <v>0.03789977729320526</v>
      </c>
      <c r="V285">
        <v>103.15568542480469</v>
      </c>
      <c r="W285">
        <v>35000</v>
      </c>
    </row>
    <row r="286" spans="18:23" ht="12.75">
      <c r="R286">
        <v>278</v>
      </c>
      <c r="S286">
        <f t="shared" si="4"/>
        <v>35</v>
      </c>
      <c r="T286">
        <v>0.03789977729320526</v>
      </c>
      <c r="V286">
        <v>103.02347564697266</v>
      </c>
      <c r="W286">
        <v>35000</v>
      </c>
    </row>
    <row r="287" spans="18:23" ht="12.75">
      <c r="R287">
        <v>279</v>
      </c>
      <c r="S287">
        <f t="shared" si="4"/>
        <v>35</v>
      </c>
      <c r="T287">
        <v>0.03789977729320526</v>
      </c>
      <c r="V287">
        <v>102.89179992675781</v>
      </c>
      <c r="W287">
        <v>35000</v>
      </c>
    </row>
    <row r="288" spans="18:23" ht="12.75">
      <c r="R288">
        <v>280</v>
      </c>
      <c r="S288">
        <f t="shared" si="4"/>
        <v>35</v>
      </c>
      <c r="T288">
        <v>0.03789977729320526</v>
      </c>
      <c r="V288">
        <v>102.7606430053711</v>
      </c>
      <c r="W288">
        <v>35000</v>
      </c>
    </row>
    <row r="289" spans="18:23" ht="12.75">
      <c r="R289">
        <v>281</v>
      </c>
      <c r="S289">
        <f t="shared" si="4"/>
        <v>35</v>
      </c>
      <c r="T289">
        <v>0.03789977729320526</v>
      </c>
      <c r="V289">
        <v>102.63001251220703</v>
      </c>
      <c r="W289">
        <v>35000</v>
      </c>
    </row>
    <row r="290" spans="18:23" ht="12.75">
      <c r="R290">
        <v>282</v>
      </c>
      <c r="S290">
        <f t="shared" si="4"/>
        <v>35</v>
      </c>
      <c r="T290">
        <v>0.03789977729320526</v>
      </c>
      <c r="V290">
        <v>102.4999008178711</v>
      </c>
      <c r="W290">
        <v>35000</v>
      </c>
    </row>
    <row r="291" spans="18:23" ht="12.75">
      <c r="R291">
        <v>283</v>
      </c>
      <c r="S291">
        <f t="shared" si="4"/>
        <v>35</v>
      </c>
      <c r="T291">
        <v>0.03789977729320526</v>
      </c>
      <c r="V291">
        <v>102.37031555175781</v>
      </c>
      <c r="W291">
        <v>35000</v>
      </c>
    </row>
    <row r="292" spans="18:23" ht="12.75">
      <c r="R292">
        <v>284</v>
      </c>
      <c r="S292">
        <f t="shared" si="4"/>
        <v>35</v>
      </c>
      <c r="T292">
        <v>0.03789977729320526</v>
      </c>
      <c r="V292">
        <v>102.24124145507812</v>
      </c>
      <c r="W292">
        <v>35000</v>
      </c>
    </row>
    <row r="293" spans="18:23" ht="12.75">
      <c r="R293">
        <v>285</v>
      </c>
      <c r="S293">
        <f t="shared" si="4"/>
        <v>35</v>
      </c>
      <c r="T293">
        <v>0.03789977729320526</v>
      </c>
      <c r="V293">
        <v>102.11268615722656</v>
      </c>
      <c r="W293">
        <v>35000</v>
      </c>
    </row>
    <row r="294" spans="18:23" ht="12.75">
      <c r="R294">
        <v>286</v>
      </c>
      <c r="S294">
        <f t="shared" si="4"/>
        <v>35</v>
      </c>
      <c r="T294">
        <v>0.03789977729320526</v>
      </c>
      <c r="V294">
        <v>101.9846420288086</v>
      </c>
      <c r="W294">
        <v>35000</v>
      </c>
    </row>
    <row r="295" spans="18:23" ht="12.75">
      <c r="R295">
        <v>287</v>
      </c>
      <c r="S295">
        <f t="shared" si="4"/>
        <v>35</v>
      </c>
      <c r="T295">
        <v>0.03789977729320526</v>
      </c>
      <c r="V295">
        <v>101.85710906982422</v>
      </c>
      <c r="W295">
        <v>35000</v>
      </c>
    </row>
    <row r="296" spans="18:23" ht="12.75">
      <c r="R296">
        <v>288</v>
      </c>
      <c r="S296">
        <f t="shared" si="4"/>
        <v>35</v>
      </c>
      <c r="T296">
        <v>0.03789977729320526</v>
      </c>
      <c r="V296">
        <v>101.73008728027344</v>
      </c>
      <c r="W296">
        <v>35000</v>
      </c>
    </row>
    <row r="297" spans="18:23" ht="12.75">
      <c r="R297">
        <v>289</v>
      </c>
      <c r="S297">
        <f t="shared" si="4"/>
        <v>35</v>
      </c>
      <c r="T297">
        <v>0.03789977729320526</v>
      </c>
      <c r="V297">
        <v>101.60356903076172</v>
      </c>
      <c r="W297">
        <v>35000</v>
      </c>
    </row>
    <row r="298" spans="18:23" ht="12.75">
      <c r="R298">
        <v>290</v>
      </c>
      <c r="S298">
        <f t="shared" si="4"/>
        <v>35</v>
      </c>
      <c r="T298">
        <v>0.03789977729320526</v>
      </c>
      <c r="V298">
        <v>101.4775619506836</v>
      </c>
      <c r="W298">
        <v>35000</v>
      </c>
    </row>
    <row r="299" spans="18:23" ht="12.75">
      <c r="R299">
        <v>291</v>
      </c>
      <c r="S299">
        <f t="shared" si="4"/>
        <v>35</v>
      </c>
      <c r="T299">
        <v>0.03789977729320526</v>
      </c>
      <c r="V299">
        <v>101.35205078125</v>
      </c>
      <c r="W299">
        <v>35000</v>
      </c>
    </row>
    <row r="300" spans="18:23" ht="12.75">
      <c r="R300">
        <v>292</v>
      </c>
      <c r="S300">
        <f t="shared" si="4"/>
        <v>35</v>
      </c>
      <c r="T300">
        <v>0.03789977729320526</v>
      </c>
      <c r="V300">
        <v>101.22704315185547</v>
      </c>
      <c r="W300">
        <v>35000</v>
      </c>
    </row>
    <row r="301" spans="18:23" ht="12.75">
      <c r="R301">
        <v>293</v>
      </c>
      <c r="S301">
        <f t="shared" si="4"/>
        <v>35</v>
      </c>
      <c r="T301">
        <v>0.03789977729320526</v>
      </c>
      <c r="V301">
        <v>101.1025390625</v>
      </c>
      <c r="W301">
        <v>35000</v>
      </c>
    </row>
    <row r="302" spans="18:23" ht="12.75">
      <c r="R302">
        <v>294</v>
      </c>
      <c r="S302">
        <f t="shared" si="4"/>
        <v>35</v>
      </c>
      <c r="T302">
        <v>0.03789977729320526</v>
      </c>
      <c r="V302">
        <v>100.97853088378906</v>
      </c>
      <c r="W302">
        <v>35000</v>
      </c>
    </row>
    <row r="303" spans="18:23" ht="12.75">
      <c r="R303">
        <v>295</v>
      </c>
      <c r="S303">
        <f t="shared" si="4"/>
        <v>35</v>
      </c>
      <c r="T303">
        <v>0.03789977729320526</v>
      </c>
      <c r="V303">
        <v>100.85501861572266</v>
      </c>
      <c r="W303">
        <v>35000</v>
      </c>
    </row>
    <row r="304" spans="18:23" ht="12.75">
      <c r="R304">
        <v>296</v>
      </c>
      <c r="S304">
        <f t="shared" si="4"/>
        <v>35</v>
      </c>
      <c r="T304">
        <v>0.03789977729320526</v>
      </c>
      <c r="V304">
        <v>100.73199462890625</v>
      </c>
      <c r="W304">
        <v>35000</v>
      </c>
    </row>
    <row r="305" spans="18:23" ht="12.75">
      <c r="R305">
        <v>297</v>
      </c>
      <c r="S305">
        <f t="shared" si="4"/>
        <v>35</v>
      </c>
      <c r="T305">
        <v>0.03789977729320526</v>
      </c>
      <c r="V305">
        <v>100.60946655273438</v>
      </c>
      <c r="W305">
        <v>35000</v>
      </c>
    </row>
    <row r="306" spans="18:23" ht="12.75">
      <c r="R306">
        <v>298</v>
      </c>
      <c r="S306">
        <f t="shared" si="4"/>
        <v>35</v>
      </c>
      <c r="T306">
        <v>0.03789977729320526</v>
      </c>
      <c r="V306">
        <v>100.4874267578125</v>
      </c>
      <c r="W306">
        <v>35000</v>
      </c>
    </row>
    <row r="307" spans="18:23" ht="12.75">
      <c r="R307">
        <v>299</v>
      </c>
      <c r="S307">
        <f t="shared" si="4"/>
        <v>35</v>
      </c>
      <c r="T307">
        <v>0.03789977729320526</v>
      </c>
      <c r="V307">
        <v>100.36587524414062</v>
      </c>
      <c r="W307">
        <v>35000</v>
      </c>
    </row>
    <row r="308" spans="18:23" ht="12.75">
      <c r="R308">
        <v>300</v>
      </c>
      <c r="S308">
        <f t="shared" si="4"/>
        <v>35</v>
      </c>
      <c r="T308">
        <v>0.03789977729320526</v>
      </c>
      <c r="V308">
        <v>100.24480438232422</v>
      </c>
      <c r="W308">
        <v>35000</v>
      </c>
    </row>
    <row r="309" spans="18:23" ht="12.75">
      <c r="R309">
        <v>301</v>
      </c>
      <c r="S309">
        <f t="shared" si="4"/>
        <v>35</v>
      </c>
      <c r="T309">
        <v>0.03789977729320526</v>
      </c>
      <c r="V309">
        <v>100.12422180175781</v>
      </c>
      <c r="W309">
        <v>35000</v>
      </c>
    </row>
    <row r="310" spans="18:23" ht="12.75">
      <c r="R310">
        <v>302</v>
      </c>
      <c r="S310">
        <f t="shared" si="4"/>
        <v>35</v>
      </c>
      <c r="T310">
        <v>0.03789977729320526</v>
      </c>
      <c r="V310">
        <v>100.00411987304688</v>
      </c>
      <c r="W310">
        <v>35000</v>
      </c>
    </row>
    <row r="311" spans="18:23" ht="12.75">
      <c r="R311">
        <v>303</v>
      </c>
      <c r="S311">
        <f t="shared" si="4"/>
        <v>35</v>
      </c>
      <c r="T311">
        <v>0.03789977729320526</v>
      </c>
      <c r="V311">
        <v>99.88449096679688</v>
      </c>
      <c r="W311">
        <v>35000</v>
      </c>
    </row>
    <row r="312" spans="18:23" ht="12.75">
      <c r="R312">
        <v>304</v>
      </c>
      <c r="S312">
        <f t="shared" si="4"/>
        <v>35</v>
      </c>
      <c r="T312">
        <v>0.03789977729320526</v>
      </c>
      <c r="V312">
        <v>99.76534271240234</v>
      </c>
      <c r="W312">
        <v>35000</v>
      </c>
    </row>
    <row r="313" spans="18:23" ht="12.75">
      <c r="R313">
        <v>305</v>
      </c>
      <c r="S313">
        <f t="shared" si="4"/>
        <v>35</v>
      </c>
      <c r="T313">
        <v>0.03789977729320526</v>
      </c>
      <c r="V313">
        <v>99.64666748046875</v>
      </c>
      <c r="W313">
        <v>35000</v>
      </c>
    </row>
    <row r="314" spans="18:23" ht="12.75">
      <c r="R314">
        <v>306</v>
      </c>
      <c r="S314">
        <f t="shared" si="4"/>
        <v>35</v>
      </c>
      <c r="T314">
        <v>0.03789977729320526</v>
      </c>
      <c r="V314">
        <v>99.5284652709961</v>
      </c>
      <c r="W314">
        <v>35000</v>
      </c>
    </row>
    <row r="315" spans="18:23" ht="12.75">
      <c r="R315">
        <v>307</v>
      </c>
      <c r="S315">
        <f t="shared" si="4"/>
        <v>35</v>
      </c>
      <c r="T315">
        <v>0.03789977729320526</v>
      </c>
      <c r="V315">
        <v>99.41073608398438</v>
      </c>
      <c r="W315">
        <v>35000</v>
      </c>
    </row>
    <row r="316" spans="18:23" ht="12.75">
      <c r="R316">
        <v>308</v>
      </c>
      <c r="S316">
        <f t="shared" si="4"/>
        <v>35</v>
      </c>
      <c r="T316">
        <v>0.03789977729320526</v>
      </c>
      <c r="V316">
        <v>99.2934799194336</v>
      </c>
      <c r="W316">
        <v>35000</v>
      </c>
    </row>
    <row r="317" spans="18:23" ht="12.75">
      <c r="R317">
        <v>309</v>
      </c>
      <c r="S317">
        <f t="shared" si="4"/>
        <v>35</v>
      </c>
      <c r="T317">
        <v>0.03789977729320526</v>
      </c>
      <c r="V317">
        <v>99.17668914794922</v>
      </c>
      <c r="W317">
        <v>35000</v>
      </c>
    </row>
    <row r="318" spans="18:23" ht="12.75">
      <c r="R318">
        <v>310</v>
      </c>
      <c r="S318">
        <f t="shared" si="4"/>
        <v>35</v>
      </c>
      <c r="T318">
        <v>0.03789977729320526</v>
      </c>
      <c r="V318">
        <v>99.06036376953125</v>
      </c>
      <c r="W318">
        <v>35000</v>
      </c>
    </row>
    <row r="319" spans="18:23" ht="12.75">
      <c r="R319">
        <v>311</v>
      </c>
      <c r="S319">
        <f t="shared" si="4"/>
        <v>35</v>
      </c>
      <c r="T319">
        <v>0.03789977729320526</v>
      </c>
      <c r="V319">
        <v>98.94450378417969</v>
      </c>
      <c r="W319">
        <v>35000</v>
      </c>
    </row>
    <row r="320" spans="18:23" ht="12.75">
      <c r="R320">
        <v>312</v>
      </c>
      <c r="S320">
        <f t="shared" si="4"/>
        <v>35</v>
      </c>
      <c r="T320">
        <v>0.03789977729320526</v>
      </c>
      <c r="V320">
        <v>98.82910919189453</v>
      </c>
      <c r="W320">
        <v>35000</v>
      </c>
    </row>
    <row r="321" spans="18:23" ht="12.75">
      <c r="R321">
        <v>313</v>
      </c>
      <c r="S321">
        <f t="shared" si="4"/>
        <v>35</v>
      </c>
      <c r="T321">
        <v>0.03789977729320526</v>
      </c>
      <c r="V321">
        <v>98.71417236328125</v>
      </c>
      <c r="W321">
        <v>35000</v>
      </c>
    </row>
    <row r="322" spans="18:23" ht="12.75">
      <c r="R322">
        <v>314</v>
      </c>
      <c r="S322">
        <f t="shared" si="4"/>
        <v>35</v>
      </c>
      <c r="T322">
        <v>0.03789977729320526</v>
      </c>
      <c r="V322">
        <v>98.59969329833984</v>
      </c>
      <c r="W322">
        <v>35000</v>
      </c>
    </row>
    <row r="323" spans="18:23" ht="12.75">
      <c r="R323">
        <v>315</v>
      </c>
      <c r="S323">
        <f t="shared" si="4"/>
        <v>35</v>
      </c>
      <c r="T323">
        <v>0.03789977729320526</v>
      </c>
      <c r="V323">
        <v>98.48567199707031</v>
      </c>
      <c r="W323">
        <v>35000</v>
      </c>
    </row>
    <row r="324" spans="18:23" ht="12.75">
      <c r="R324">
        <v>316</v>
      </c>
      <c r="S324">
        <f t="shared" si="4"/>
        <v>35</v>
      </c>
      <c r="T324">
        <v>0.03789977729320526</v>
      </c>
      <c r="V324">
        <v>98.37210845947266</v>
      </c>
      <c r="W324">
        <v>35000</v>
      </c>
    </row>
    <row r="325" spans="18:23" ht="12.75">
      <c r="R325">
        <v>317</v>
      </c>
      <c r="S325">
        <f t="shared" si="4"/>
        <v>35</v>
      </c>
      <c r="T325">
        <v>0.03789977729320526</v>
      </c>
      <c r="V325">
        <v>98.25899505615234</v>
      </c>
      <c r="W325">
        <v>35000</v>
      </c>
    </row>
    <row r="326" spans="18:23" ht="12.75">
      <c r="R326">
        <v>318</v>
      </c>
      <c r="S326">
        <f t="shared" si="4"/>
        <v>35</v>
      </c>
      <c r="T326">
        <v>0.03789977729320526</v>
      </c>
      <c r="V326">
        <v>98.1463394165039</v>
      </c>
      <c r="W326">
        <v>35000</v>
      </c>
    </row>
    <row r="327" spans="18:23" ht="12.75">
      <c r="R327">
        <v>319</v>
      </c>
      <c r="S327">
        <f t="shared" si="4"/>
        <v>35</v>
      </c>
      <c r="T327">
        <v>0.03789977729320526</v>
      </c>
      <c r="V327">
        <v>98.03413391113281</v>
      </c>
      <c r="W327">
        <v>35000</v>
      </c>
    </row>
    <row r="328" spans="18:23" ht="12.75">
      <c r="R328">
        <v>320</v>
      </c>
      <c r="S328">
        <f t="shared" si="4"/>
        <v>35</v>
      </c>
      <c r="T328">
        <v>0.03789977729320526</v>
      </c>
      <c r="V328">
        <v>97.92237091064453</v>
      </c>
      <c r="W328">
        <v>35000</v>
      </c>
    </row>
    <row r="329" spans="18:23" ht="12.75">
      <c r="R329">
        <v>321</v>
      </c>
      <c r="S329">
        <f aca="true" t="shared" si="5" ref="S329:S392">W329/1000</f>
        <v>35</v>
      </c>
      <c r="T329">
        <v>0.03789977729320526</v>
      </c>
      <c r="V329">
        <v>97.8110580444336</v>
      </c>
      <c r="W329">
        <v>35000</v>
      </c>
    </row>
    <row r="330" spans="18:23" ht="12.75">
      <c r="R330">
        <v>322</v>
      </c>
      <c r="S330">
        <f t="shared" si="5"/>
        <v>35</v>
      </c>
      <c r="T330">
        <v>0.03789977729320526</v>
      </c>
      <c r="V330">
        <v>97.70018768310547</v>
      </c>
      <c r="W330">
        <v>35000</v>
      </c>
    </row>
    <row r="331" spans="18:23" ht="12.75">
      <c r="R331">
        <v>323</v>
      </c>
      <c r="S331">
        <f t="shared" si="5"/>
        <v>35</v>
      </c>
      <c r="T331">
        <v>0.03789977729320526</v>
      </c>
      <c r="V331">
        <v>97.58975982666016</v>
      </c>
      <c r="W331">
        <v>35000</v>
      </c>
    </row>
    <row r="332" spans="18:23" ht="12.75">
      <c r="R332">
        <v>324</v>
      </c>
      <c r="S332">
        <f t="shared" si="5"/>
        <v>35</v>
      </c>
      <c r="T332">
        <v>0.03789977729320526</v>
      </c>
      <c r="V332">
        <v>97.47977447509766</v>
      </c>
      <c r="W332">
        <v>35000</v>
      </c>
    </row>
    <row r="333" spans="18:23" ht="12.75">
      <c r="R333">
        <v>325</v>
      </c>
      <c r="S333">
        <f t="shared" si="5"/>
        <v>35</v>
      </c>
      <c r="T333">
        <v>0.03789977729320526</v>
      </c>
      <c r="V333">
        <v>97.37022399902344</v>
      </c>
      <c r="W333">
        <v>35000</v>
      </c>
    </row>
    <row r="334" spans="18:23" ht="12.75">
      <c r="R334">
        <v>326</v>
      </c>
      <c r="S334">
        <f t="shared" si="5"/>
        <v>35</v>
      </c>
      <c r="T334">
        <v>0.03789977729320526</v>
      </c>
      <c r="V334">
        <v>97.26111602783203</v>
      </c>
      <c r="W334">
        <v>35000</v>
      </c>
    </row>
    <row r="335" spans="18:23" ht="12.75">
      <c r="R335">
        <v>327</v>
      </c>
      <c r="S335">
        <f t="shared" si="5"/>
        <v>35</v>
      </c>
      <c r="T335">
        <v>0.03789977729320526</v>
      </c>
      <c r="V335">
        <v>97.1524429321289</v>
      </c>
      <c r="W335">
        <v>35000</v>
      </c>
    </row>
    <row r="336" spans="18:23" ht="12.75">
      <c r="R336">
        <v>328</v>
      </c>
      <c r="S336">
        <f t="shared" si="5"/>
        <v>35</v>
      </c>
      <c r="T336">
        <v>0.03789977729320526</v>
      </c>
      <c r="V336">
        <v>97.04420471191406</v>
      </c>
      <c r="W336">
        <v>35000</v>
      </c>
    </row>
    <row r="337" spans="18:23" ht="12.75">
      <c r="R337">
        <v>329</v>
      </c>
      <c r="S337">
        <f t="shared" si="5"/>
        <v>35</v>
      </c>
      <c r="T337">
        <v>0.03789977729320526</v>
      </c>
      <c r="V337">
        <v>96.93639373779297</v>
      </c>
      <c r="W337">
        <v>35000</v>
      </c>
    </row>
    <row r="338" spans="18:23" ht="12.75">
      <c r="R338">
        <v>330</v>
      </c>
      <c r="S338">
        <f t="shared" si="5"/>
        <v>35</v>
      </c>
      <c r="T338">
        <v>0.03789977729320526</v>
      </c>
      <c r="V338">
        <v>96.82901763916016</v>
      </c>
      <c r="W338">
        <v>35000</v>
      </c>
    </row>
    <row r="339" spans="18:23" ht="12.75">
      <c r="R339">
        <v>331</v>
      </c>
      <c r="S339">
        <f t="shared" si="5"/>
        <v>35</v>
      </c>
      <c r="T339">
        <v>0.03789977729320526</v>
      </c>
      <c r="V339">
        <v>96.7220687866211</v>
      </c>
      <c r="W339">
        <v>35000</v>
      </c>
    </row>
    <row r="340" spans="18:23" ht="12.75">
      <c r="R340">
        <v>332</v>
      </c>
      <c r="S340">
        <f t="shared" si="5"/>
        <v>35</v>
      </c>
      <c r="T340">
        <v>0.03789977729320526</v>
      </c>
      <c r="V340">
        <v>96.61554718017578</v>
      </c>
      <c r="W340">
        <v>35000</v>
      </c>
    </row>
    <row r="341" spans="18:23" ht="12.75">
      <c r="R341">
        <v>333</v>
      </c>
      <c r="S341">
        <f t="shared" si="5"/>
        <v>35</v>
      </c>
      <c r="T341">
        <v>0.03789977729320526</v>
      </c>
      <c r="V341">
        <v>96.50944519042969</v>
      </c>
      <c r="W341">
        <v>35000</v>
      </c>
    </row>
    <row r="342" spans="18:23" ht="12.75">
      <c r="R342">
        <v>334</v>
      </c>
      <c r="S342">
        <f t="shared" si="5"/>
        <v>35</v>
      </c>
      <c r="T342">
        <v>0.03789977729320526</v>
      </c>
      <c r="V342">
        <v>96.40377044677734</v>
      </c>
      <c r="W342">
        <v>35000</v>
      </c>
    </row>
    <row r="343" spans="18:23" ht="12.75">
      <c r="R343">
        <v>335</v>
      </c>
      <c r="S343">
        <f t="shared" si="5"/>
        <v>35</v>
      </c>
      <c r="T343">
        <v>0.03789977729320526</v>
      </c>
      <c r="V343">
        <v>96.29851531982422</v>
      </c>
      <c r="W343">
        <v>35000</v>
      </c>
    </row>
    <row r="344" spans="18:23" ht="12.75">
      <c r="R344">
        <v>336</v>
      </c>
      <c r="S344">
        <f t="shared" si="5"/>
        <v>35</v>
      </c>
      <c r="T344">
        <v>0.03789977729320526</v>
      </c>
      <c r="V344">
        <v>96.19367980957031</v>
      </c>
      <c r="W344">
        <v>35000</v>
      </c>
    </row>
    <row r="345" spans="18:23" ht="12.75">
      <c r="R345">
        <v>337</v>
      </c>
      <c r="S345">
        <f t="shared" si="5"/>
        <v>35</v>
      </c>
      <c r="T345">
        <v>0.03789977729320526</v>
      </c>
      <c r="V345">
        <v>96.08926391601562</v>
      </c>
      <c r="W345">
        <v>35000</v>
      </c>
    </row>
    <row r="346" spans="18:23" ht="12.75">
      <c r="R346">
        <v>338</v>
      </c>
      <c r="S346">
        <f t="shared" si="5"/>
        <v>35</v>
      </c>
      <c r="T346">
        <v>0.03789977729320526</v>
      </c>
      <c r="V346">
        <v>95.98526763916016</v>
      </c>
      <c r="W346">
        <v>35000</v>
      </c>
    </row>
    <row r="347" spans="18:23" ht="12.75">
      <c r="R347">
        <v>339</v>
      </c>
      <c r="S347">
        <f t="shared" si="5"/>
        <v>35</v>
      </c>
      <c r="T347">
        <v>0.03789977729320526</v>
      </c>
      <c r="V347">
        <v>95.88168334960938</v>
      </c>
      <c r="W347">
        <v>35000</v>
      </c>
    </row>
    <row r="348" spans="18:23" ht="12.75">
      <c r="R348">
        <v>340</v>
      </c>
      <c r="S348">
        <f t="shared" si="5"/>
        <v>35</v>
      </c>
      <c r="T348">
        <v>0.03789977729320526</v>
      </c>
      <c r="V348">
        <v>95.77851104736328</v>
      </c>
      <c r="W348">
        <v>35000</v>
      </c>
    </row>
    <row r="349" spans="18:23" ht="12.75">
      <c r="R349">
        <v>341</v>
      </c>
      <c r="S349">
        <f t="shared" si="5"/>
        <v>35</v>
      </c>
      <c r="T349">
        <v>0.03789977729320526</v>
      </c>
      <c r="V349">
        <v>95.67575073242188</v>
      </c>
      <c r="W349">
        <v>35000</v>
      </c>
    </row>
    <row r="350" spans="18:23" ht="12.75">
      <c r="R350">
        <v>342</v>
      </c>
      <c r="S350">
        <f t="shared" si="5"/>
        <v>35</v>
      </c>
      <c r="T350">
        <v>0.03789977729320526</v>
      </c>
      <c r="V350">
        <v>95.57340240478516</v>
      </c>
      <c r="W350">
        <v>35000</v>
      </c>
    </row>
    <row r="351" spans="18:23" ht="12.75">
      <c r="R351">
        <v>343</v>
      </c>
      <c r="S351">
        <f t="shared" si="5"/>
        <v>35</v>
      </c>
      <c r="T351">
        <v>0.03789977729320526</v>
      </c>
      <c r="V351">
        <v>95.47146606445312</v>
      </c>
      <c r="W351">
        <v>35000</v>
      </c>
    </row>
    <row r="352" spans="18:23" ht="12.75">
      <c r="R352">
        <v>344</v>
      </c>
      <c r="S352">
        <f t="shared" si="5"/>
        <v>39</v>
      </c>
      <c r="T352">
        <v>-16.777584075927734</v>
      </c>
      <c r="V352">
        <v>95.30281066894531</v>
      </c>
      <c r="W352">
        <v>39000</v>
      </c>
    </row>
    <row r="353" spans="18:23" ht="12.75">
      <c r="R353">
        <v>345</v>
      </c>
      <c r="S353">
        <f t="shared" si="5"/>
        <v>39</v>
      </c>
      <c r="T353">
        <v>-16.777584075927734</v>
      </c>
      <c r="V353">
        <v>95.13482666015625</v>
      </c>
      <c r="W353">
        <v>39000</v>
      </c>
    </row>
    <row r="354" spans="18:23" ht="12.75">
      <c r="R354">
        <v>346</v>
      </c>
      <c r="S354">
        <f t="shared" si="5"/>
        <v>39</v>
      </c>
      <c r="T354">
        <v>-16.777584075927734</v>
      </c>
      <c r="V354">
        <v>94.96751403808594</v>
      </c>
      <c r="W354">
        <v>39000</v>
      </c>
    </row>
    <row r="355" spans="18:23" ht="12.75">
      <c r="R355">
        <v>347</v>
      </c>
      <c r="S355">
        <f t="shared" si="5"/>
        <v>39</v>
      </c>
      <c r="T355">
        <v>-16.777584075927734</v>
      </c>
      <c r="V355">
        <v>94.80086517333984</v>
      </c>
      <c r="W355">
        <v>39000</v>
      </c>
    </row>
    <row r="356" spans="18:23" ht="12.75">
      <c r="R356">
        <v>348</v>
      </c>
      <c r="S356">
        <f t="shared" si="5"/>
        <v>39</v>
      </c>
      <c r="T356">
        <v>-16.777584075927734</v>
      </c>
      <c r="V356">
        <v>94.63488006591797</v>
      </c>
      <c r="W356">
        <v>39000</v>
      </c>
    </row>
    <row r="357" spans="18:23" ht="12.75">
      <c r="R357">
        <v>349</v>
      </c>
      <c r="S357">
        <f t="shared" si="5"/>
        <v>39</v>
      </c>
      <c r="T357">
        <v>-16.777584075927734</v>
      </c>
      <c r="V357">
        <v>94.46955871582031</v>
      </c>
      <c r="W357">
        <v>39000</v>
      </c>
    </row>
    <row r="358" spans="18:23" ht="12.75">
      <c r="R358">
        <v>350</v>
      </c>
      <c r="S358">
        <f t="shared" si="5"/>
        <v>39</v>
      </c>
      <c r="T358">
        <v>-16.777584075927734</v>
      </c>
      <c r="V358">
        <v>94.30490112304688</v>
      </c>
      <c r="W358">
        <v>39000</v>
      </c>
    </row>
    <row r="359" spans="18:23" ht="12.75">
      <c r="R359">
        <v>351</v>
      </c>
      <c r="S359">
        <f t="shared" si="5"/>
        <v>39</v>
      </c>
      <c r="T359">
        <v>-16.777584075927734</v>
      </c>
      <c r="V359">
        <v>94.14089965820312</v>
      </c>
      <c r="W359">
        <v>39000</v>
      </c>
    </row>
    <row r="360" spans="18:23" ht="12.75">
      <c r="R360">
        <v>352</v>
      </c>
      <c r="S360">
        <f t="shared" si="5"/>
        <v>39</v>
      </c>
      <c r="T360">
        <v>-16.777584075927734</v>
      </c>
      <c r="V360">
        <v>93.97755432128906</v>
      </c>
      <c r="W360">
        <v>39000</v>
      </c>
    </row>
    <row r="361" spans="18:23" ht="12.75">
      <c r="R361">
        <v>353</v>
      </c>
      <c r="S361">
        <f t="shared" si="5"/>
        <v>39</v>
      </c>
      <c r="T361">
        <v>-16.777584075927734</v>
      </c>
      <c r="V361">
        <v>93.89612579345703</v>
      </c>
      <c r="W361">
        <v>39000</v>
      </c>
    </row>
    <row r="362" spans="18:23" ht="12.75">
      <c r="R362">
        <v>354</v>
      </c>
      <c r="S362">
        <f t="shared" si="5"/>
        <v>39</v>
      </c>
      <c r="T362">
        <v>-16.777584075927734</v>
      </c>
      <c r="V362">
        <v>93.81485748291016</v>
      </c>
      <c r="W362">
        <v>39000</v>
      </c>
    </row>
    <row r="363" spans="18:23" ht="12.75">
      <c r="R363">
        <v>355</v>
      </c>
      <c r="S363">
        <f t="shared" si="5"/>
        <v>39</v>
      </c>
      <c r="T363">
        <v>-16.777584075927734</v>
      </c>
      <c r="V363">
        <v>93.73375701904297</v>
      </c>
      <c r="W363">
        <v>39000</v>
      </c>
    </row>
    <row r="364" spans="18:23" ht="12.75">
      <c r="R364">
        <v>356</v>
      </c>
      <c r="S364">
        <f t="shared" si="5"/>
        <v>39</v>
      </c>
      <c r="T364">
        <v>-16.777584075927734</v>
      </c>
      <c r="V364">
        <v>93.65281677246094</v>
      </c>
      <c r="W364">
        <v>39000</v>
      </c>
    </row>
    <row r="365" spans="18:23" ht="12.75">
      <c r="R365">
        <v>357</v>
      </c>
      <c r="S365">
        <f t="shared" si="5"/>
        <v>39</v>
      </c>
      <c r="T365">
        <v>-16.777584075927734</v>
      </c>
      <c r="V365">
        <v>93.57203674316406</v>
      </c>
      <c r="W365">
        <v>39000</v>
      </c>
    </row>
    <row r="366" spans="18:23" ht="12.75">
      <c r="R366">
        <v>358</v>
      </c>
      <c r="S366">
        <f t="shared" si="5"/>
        <v>39</v>
      </c>
      <c r="T366">
        <v>-16.777584075927734</v>
      </c>
      <c r="V366">
        <v>93.49141693115234</v>
      </c>
      <c r="W366">
        <v>39000</v>
      </c>
    </row>
    <row r="367" spans="18:23" ht="12.75">
      <c r="R367">
        <v>359</v>
      </c>
      <c r="S367">
        <f t="shared" si="5"/>
        <v>39</v>
      </c>
      <c r="T367">
        <v>-16.777584075927734</v>
      </c>
      <c r="V367">
        <v>93.41095733642578</v>
      </c>
      <c r="W367">
        <v>39000</v>
      </c>
    </row>
    <row r="368" spans="18:23" ht="12.75">
      <c r="R368">
        <v>360</v>
      </c>
      <c r="S368">
        <f t="shared" si="5"/>
        <v>39</v>
      </c>
      <c r="T368">
        <v>-16.777584075927734</v>
      </c>
      <c r="V368">
        <v>93.33065795898438</v>
      </c>
      <c r="W368">
        <v>39000</v>
      </c>
    </row>
    <row r="369" spans="18:23" ht="12.75">
      <c r="R369">
        <v>361</v>
      </c>
      <c r="S369">
        <f t="shared" si="5"/>
        <v>39</v>
      </c>
      <c r="T369">
        <v>-16.777584075927734</v>
      </c>
      <c r="V369">
        <v>93.25051879882812</v>
      </c>
      <c r="W369">
        <v>39000</v>
      </c>
    </row>
    <row r="370" spans="18:23" ht="12.75">
      <c r="R370">
        <v>362</v>
      </c>
      <c r="S370">
        <f t="shared" si="5"/>
        <v>39</v>
      </c>
      <c r="T370">
        <v>-16.777584075927734</v>
      </c>
      <c r="V370">
        <v>93.17053985595703</v>
      </c>
      <c r="W370">
        <v>39000</v>
      </c>
    </row>
    <row r="371" spans="18:23" ht="12.75">
      <c r="R371">
        <v>363</v>
      </c>
      <c r="S371">
        <f t="shared" si="5"/>
        <v>39</v>
      </c>
      <c r="T371">
        <v>-16.777584075927734</v>
      </c>
      <c r="V371">
        <v>93.0907211303711</v>
      </c>
      <c r="W371">
        <v>39000</v>
      </c>
    </row>
    <row r="372" spans="18:23" ht="12.75">
      <c r="R372">
        <v>364</v>
      </c>
      <c r="S372">
        <f t="shared" si="5"/>
        <v>39</v>
      </c>
      <c r="T372">
        <v>-16.777584075927734</v>
      </c>
      <c r="V372">
        <v>93.01106262207031</v>
      </c>
      <c r="W372">
        <v>39000</v>
      </c>
    </row>
    <row r="373" spans="18:23" ht="12.75">
      <c r="R373">
        <v>365</v>
      </c>
      <c r="S373">
        <f t="shared" si="5"/>
        <v>39</v>
      </c>
      <c r="T373">
        <v>-16.777584075927734</v>
      </c>
      <c r="V373">
        <v>92.93156433105469</v>
      </c>
      <c r="W373">
        <v>39000</v>
      </c>
    </row>
    <row r="374" spans="18:23" ht="12.75">
      <c r="R374">
        <v>366</v>
      </c>
      <c r="S374">
        <f t="shared" si="5"/>
        <v>39</v>
      </c>
      <c r="T374">
        <v>-16.777584075927734</v>
      </c>
      <c r="V374">
        <v>92.85222625732422</v>
      </c>
      <c r="W374">
        <v>39000</v>
      </c>
    </row>
    <row r="375" spans="18:23" ht="12.75">
      <c r="R375">
        <v>367</v>
      </c>
      <c r="S375">
        <f t="shared" si="5"/>
        <v>39</v>
      </c>
      <c r="T375">
        <v>-16.777584075927734</v>
      </c>
      <c r="V375">
        <v>92.7730484008789</v>
      </c>
      <c r="W375">
        <v>39000</v>
      </c>
    </row>
    <row r="376" spans="18:23" ht="12.75">
      <c r="R376">
        <v>368</v>
      </c>
      <c r="S376">
        <f t="shared" si="5"/>
        <v>39</v>
      </c>
      <c r="T376">
        <v>-16.777584075927734</v>
      </c>
      <c r="V376">
        <v>92.69402313232422</v>
      </c>
      <c r="W376">
        <v>39000</v>
      </c>
    </row>
    <row r="377" spans="18:23" ht="12.75">
      <c r="R377">
        <v>369</v>
      </c>
      <c r="S377">
        <f t="shared" si="5"/>
        <v>39</v>
      </c>
      <c r="T377">
        <v>-16.777584075927734</v>
      </c>
      <c r="V377">
        <v>92.61515808105469</v>
      </c>
      <c r="W377">
        <v>39000</v>
      </c>
    </row>
    <row r="378" spans="18:23" ht="12.75">
      <c r="R378">
        <v>370</v>
      </c>
      <c r="S378">
        <f t="shared" si="5"/>
        <v>39</v>
      </c>
      <c r="T378">
        <v>-16.777584075927734</v>
      </c>
      <c r="V378">
        <v>92.53645324707031</v>
      </c>
      <c r="W378">
        <v>39000</v>
      </c>
    </row>
    <row r="379" spans="18:23" ht="12.75">
      <c r="R379">
        <v>371</v>
      </c>
      <c r="S379">
        <f t="shared" si="5"/>
        <v>39</v>
      </c>
      <c r="T379">
        <v>-16.777584075927734</v>
      </c>
      <c r="V379">
        <v>92.45790100097656</v>
      </c>
      <c r="W379">
        <v>39000</v>
      </c>
    </row>
    <row r="380" spans="18:23" ht="12.75">
      <c r="R380">
        <v>372</v>
      </c>
      <c r="S380">
        <f t="shared" si="5"/>
        <v>39</v>
      </c>
      <c r="T380">
        <v>-16.777584075927734</v>
      </c>
      <c r="V380">
        <v>92.37950897216797</v>
      </c>
      <c r="W380">
        <v>39000</v>
      </c>
    </row>
    <row r="381" spans="18:23" ht="12.75">
      <c r="R381">
        <v>373</v>
      </c>
      <c r="S381">
        <f t="shared" si="5"/>
        <v>39</v>
      </c>
      <c r="T381">
        <v>-16.777584075927734</v>
      </c>
      <c r="V381">
        <v>92.30126953125</v>
      </c>
      <c r="W381">
        <v>39000</v>
      </c>
    </row>
    <row r="382" spans="18:23" ht="12.75">
      <c r="R382">
        <v>374</v>
      </c>
      <c r="S382">
        <f t="shared" si="5"/>
        <v>39</v>
      </c>
      <c r="T382">
        <v>-16.777584075927734</v>
      </c>
      <c r="V382">
        <v>92.22319030761719</v>
      </c>
      <c r="W382">
        <v>39000</v>
      </c>
    </row>
    <row r="383" spans="18:23" ht="12.75">
      <c r="R383">
        <v>375</v>
      </c>
      <c r="S383">
        <f t="shared" si="5"/>
        <v>39</v>
      </c>
      <c r="T383">
        <v>-16.777584075927734</v>
      </c>
      <c r="V383">
        <v>92.145263671875</v>
      </c>
      <c r="W383">
        <v>39000</v>
      </c>
    </row>
    <row r="384" spans="18:23" ht="12.75">
      <c r="R384">
        <v>376</v>
      </c>
      <c r="S384">
        <f t="shared" si="5"/>
        <v>39</v>
      </c>
      <c r="T384">
        <v>-16.777584075927734</v>
      </c>
      <c r="V384">
        <v>92.06749725341797</v>
      </c>
      <c r="W384">
        <v>39000</v>
      </c>
    </row>
    <row r="385" spans="18:23" ht="12.75">
      <c r="R385">
        <v>377</v>
      </c>
      <c r="S385">
        <f t="shared" si="5"/>
        <v>39</v>
      </c>
      <c r="T385">
        <v>-16.777584075927734</v>
      </c>
      <c r="V385">
        <v>91.98988342285156</v>
      </c>
      <c r="W385">
        <v>39000</v>
      </c>
    </row>
    <row r="386" spans="18:23" ht="12.75">
      <c r="R386">
        <v>378</v>
      </c>
      <c r="S386">
        <f t="shared" si="5"/>
        <v>39</v>
      </c>
      <c r="T386">
        <v>-16.777584075927734</v>
      </c>
      <c r="V386">
        <v>91.91242218017578</v>
      </c>
      <c r="W386">
        <v>39000</v>
      </c>
    </row>
    <row r="387" spans="18:23" ht="12.75">
      <c r="R387">
        <v>379</v>
      </c>
      <c r="S387">
        <f t="shared" si="5"/>
        <v>39</v>
      </c>
      <c r="T387">
        <v>-16.777584075927734</v>
      </c>
      <c r="V387">
        <v>91.83512115478516</v>
      </c>
      <c r="W387">
        <v>39000</v>
      </c>
    </row>
    <row r="388" spans="18:23" ht="12.75">
      <c r="R388">
        <v>380</v>
      </c>
      <c r="S388">
        <f t="shared" si="5"/>
        <v>39</v>
      </c>
      <c r="T388">
        <v>-16.777584075927734</v>
      </c>
      <c r="V388">
        <v>91.75797271728516</v>
      </c>
      <c r="W388">
        <v>39000</v>
      </c>
    </row>
    <row r="389" spans="18:23" ht="12.75">
      <c r="R389">
        <v>381</v>
      </c>
      <c r="S389">
        <f t="shared" si="5"/>
        <v>39</v>
      </c>
      <c r="T389">
        <v>-16.777584075927734</v>
      </c>
      <c r="V389">
        <v>91.68097686767578</v>
      </c>
      <c r="W389">
        <v>39000</v>
      </c>
    </row>
    <row r="390" spans="18:23" ht="12.75">
      <c r="R390">
        <v>382</v>
      </c>
      <c r="S390">
        <f t="shared" si="5"/>
        <v>39</v>
      </c>
      <c r="T390">
        <v>-16.777584075927734</v>
      </c>
      <c r="V390">
        <v>91.60413360595703</v>
      </c>
      <c r="W390">
        <v>39000</v>
      </c>
    </row>
    <row r="391" spans="18:23" ht="12.75">
      <c r="R391">
        <v>383</v>
      </c>
      <c r="S391">
        <f t="shared" si="5"/>
        <v>39</v>
      </c>
      <c r="T391">
        <v>-16.777584075927734</v>
      </c>
      <c r="V391">
        <v>91.52745056152344</v>
      </c>
      <c r="W391">
        <v>39000</v>
      </c>
    </row>
    <row r="392" spans="18:23" ht="12.75">
      <c r="R392">
        <v>384</v>
      </c>
      <c r="S392">
        <f t="shared" si="5"/>
        <v>39</v>
      </c>
      <c r="T392">
        <v>-16.777584075927734</v>
      </c>
      <c r="V392">
        <v>91.45092010498047</v>
      </c>
      <c r="W392">
        <v>39000</v>
      </c>
    </row>
    <row r="393" spans="18:23" ht="12.75">
      <c r="R393">
        <v>385</v>
      </c>
      <c r="S393">
        <f aca="true" t="shared" si="6" ref="S393:S456">W393/1000</f>
        <v>39</v>
      </c>
      <c r="T393">
        <v>-16.777584075927734</v>
      </c>
      <c r="V393">
        <v>91.37454223632812</v>
      </c>
      <c r="W393">
        <v>39000</v>
      </c>
    </row>
    <row r="394" spans="18:23" ht="12.75">
      <c r="R394">
        <v>386</v>
      </c>
      <c r="S394">
        <f t="shared" si="6"/>
        <v>39</v>
      </c>
      <c r="T394">
        <v>-16.777584075927734</v>
      </c>
      <c r="V394">
        <v>91.2983169555664</v>
      </c>
      <c r="W394">
        <v>39000</v>
      </c>
    </row>
    <row r="395" spans="18:23" ht="12.75">
      <c r="R395">
        <v>387</v>
      </c>
      <c r="S395">
        <f t="shared" si="6"/>
        <v>39</v>
      </c>
      <c r="T395">
        <v>-16.777584075927734</v>
      </c>
      <c r="V395">
        <v>91.22224426269531</v>
      </c>
      <c r="W395">
        <v>39000</v>
      </c>
    </row>
    <row r="396" spans="18:23" ht="12.75">
      <c r="R396">
        <v>388</v>
      </c>
      <c r="S396">
        <f t="shared" si="6"/>
        <v>39</v>
      </c>
      <c r="T396">
        <v>-16.777584075927734</v>
      </c>
      <c r="V396">
        <v>91.14632415771484</v>
      </c>
      <c r="W396">
        <v>39000</v>
      </c>
    </row>
    <row r="397" spans="18:23" ht="12.75">
      <c r="R397">
        <v>389</v>
      </c>
      <c r="S397">
        <f t="shared" si="6"/>
        <v>39</v>
      </c>
      <c r="T397">
        <v>-16.777584075927734</v>
      </c>
      <c r="V397">
        <v>91.07054901123047</v>
      </c>
      <c r="W397">
        <v>39000</v>
      </c>
    </row>
    <row r="398" spans="18:23" ht="12.75">
      <c r="R398">
        <v>390</v>
      </c>
      <c r="S398">
        <f t="shared" si="6"/>
        <v>39</v>
      </c>
      <c r="T398">
        <v>-16.777584075927734</v>
      </c>
      <c r="V398">
        <v>90.99492645263672</v>
      </c>
      <c r="W398">
        <v>39000</v>
      </c>
    </row>
    <row r="399" spans="18:23" ht="12.75">
      <c r="R399">
        <v>391</v>
      </c>
      <c r="S399">
        <f t="shared" si="6"/>
        <v>39</v>
      </c>
      <c r="T399">
        <v>-16.777584075927734</v>
      </c>
      <c r="V399">
        <v>90.9194564819336</v>
      </c>
      <c r="W399">
        <v>39000</v>
      </c>
    </row>
    <row r="400" spans="18:23" ht="12.75">
      <c r="R400">
        <v>392</v>
      </c>
      <c r="S400">
        <f t="shared" si="6"/>
        <v>39</v>
      </c>
      <c r="T400">
        <v>-16.777584075927734</v>
      </c>
      <c r="V400">
        <v>90.8441390991211</v>
      </c>
      <c r="W400">
        <v>39000</v>
      </c>
    </row>
    <row r="401" spans="18:23" ht="12.75">
      <c r="R401">
        <v>393</v>
      </c>
      <c r="S401">
        <f t="shared" si="6"/>
        <v>39</v>
      </c>
      <c r="T401">
        <v>-16.777584075927734</v>
      </c>
      <c r="V401">
        <v>90.76897430419922</v>
      </c>
      <c r="W401">
        <v>39000</v>
      </c>
    </row>
    <row r="402" spans="18:23" ht="12.75">
      <c r="R402">
        <v>394</v>
      </c>
      <c r="S402">
        <f t="shared" si="6"/>
        <v>39</v>
      </c>
      <c r="T402">
        <v>-16.777584075927734</v>
      </c>
      <c r="V402">
        <v>90.69395446777344</v>
      </c>
      <c r="W402">
        <v>39000</v>
      </c>
    </row>
    <row r="403" spans="18:23" ht="12.75">
      <c r="R403">
        <v>395</v>
      </c>
      <c r="S403">
        <f t="shared" si="6"/>
        <v>39</v>
      </c>
      <c r="T403">
        <v>-16.777584075927734</v>
      </c>
      <c r="V403">
        <v>90.61908721923828</v>
      </c>
      <c r="W403">
        <v>39000</v>
      </c>
    </row>
    <row r="404" spans="18:23" ht="12.75">
      <c r="R404">
        <v>396</v>
      </c>
      <c r="S404">
        <f t="shared" si="6"/>
        <v>39</v>
      </c>
      <c r="T404">
        <v>-16.777584075927734</v>
      </c>
      <c r="V404">
        <v>90.54436492919922</v>
      </c>
      <c r="W404">
        <v>39000</v>
      </c>
    </row>
    <row r="405" spans="18:23" ht="12.75">
      <c r="R405">
        <v>397</v>
      </c>
      <c r="S405">
        <f t="shared" si="6"/>
        <v>39</v>
      </c>
      <c r="T405">
        <v>-16.777584075927734</v>
      </c>
      <c r="V405">
        <v>90.46979522705078</v>
      </c>
      <c r="W405">
        <v>39000</v>
      </c>
    </row>
    <row r="406" spans="18:23" ht="12.75">
      <c r="R406">
        <v>398</v>
      </c>
      <c r="S406">
        <f t="shared" si="6"/>
        <v>39</v>
      </c>
      <c r="T406">
        <v>-16.777584075927734</v>
      </c>
      <c r="V406">
        <v>90.39537811279297</v>
      </c>
      <c r="W406">
        <v>39000</v>
      </c>
    </row>
    <row r="407" spans="18:23" ht="12.75">
      <c r="R407">
        <v>399</v>
      </c>
      <c r="S407">
        <f t="shared" si="6"/>
        <v>39</v>
      </c>
      <c r="T407">
        <v>-16.777584075927734</v>
      </c>
      <c r="V407">
        <v>90.32110595703125</v>
      </c>
      <c r="W407">
        <v>39000</v>
      </c>
    </row>
    <row r="408" spans="18:23" ht="12.75">
      <c r="R408">
        <v>400</v>
      </c>
      <c r="S408">
        <f t="shared" si="6"/>
        <v>39</v>
      </c>
      <c r="T408">
        <v>-16.777584075927734</v>
      </c>
      <c r="V408">
        <v>90.24698638916016</v>
      </c>
      <c r="W408">
        <v>39000</v>
      </c>
    </row>
    <row r="409" spans="18:23" ht="12.75">
      <c r="R409">
        <v>401</v>
      </c>
      <c r="S409">
        <f t="shared" si="6"/>
        <v>39</v>
      </c>
      <c r="T409">
        <v>-16.777584075927734</v>
      </c>
      <c r="V409">
        <v>90.17301177978516</v>
      </c>
      <c r="W409">
        <v>39000</v>
      </c>
    </row>
    <row r="410" spans="18:23" ht="12.75">
      <c r="R410">
        <v>402</v>
      </c>
      <c r="S410">
        <f t="shared" si="6"/>
        <v>39</v>
      </c>
      <c r="T410">
        <v>-16.777584075927734</v>
      </c>
      <c r="V410">
        <v>90.09918212890625</v>
      </c>
      <c r="W410">
        <v>39000</v>
      </c>
    </row>
    <row r="411" spans="18:23" ht="12.75">
      <c r="R411">
        <v>403</v>
      </c>
      <c r="S411">
        <f t="shared" si="6"/>
        <v>39</v>
      </c>
      <c r="T411">
        <v>-16.777584075927734</v>
      </c>
      <c r="V411">
        <v>90.02550506591797</v>
      </c>
      <c r="W411">
        <v>39000</v>
      </c>
    </row>
    <row r="412" spans="18:23" ht="12.75">
      <c r="R412">
        <v>404</v>
      </c>
      <c r="S412">
        <f t="shared" si="6"/>
        <v>39</v>
      </c>
      <c r="T412">
        <v>-16.777584075927734</v>
      </c>
      <c r="V412">
        <v>89.95197296142578</v>
      </c>
      <c r="W412">
        <v>39000</v>
      </c>
    </row>
    <row r="413" spans="18:23" ht="12.75">
      <c r="R413">
        <v>405</v>
      </c>
      <c r="S413">
        <f t="shared" si="6"/>
        <v>39</v>
      </c>
      <c r="T413">
        <v>-16.777584075927734</v>
      </c>
      <c r="V413">
        <v>89.87858581542969</v>
      </c>
      <c r="W413">
        <v>39000</v>
      </c>
    </row>
    <row r="414" spans="18:23" ht="12.75">
      <c r="R414">
        <v>406</v>
      </c>
      <c r="S414">
        <f t="shared" si="6"/>
        <v>39</v>
      </c>
      <c r="T414">
        <v>-16.777584075927734</v>
      </c>
      <c r="V414">
        <v>89.80534362792969</v>
      </c>
      <c r="W414">
        <v>39000</v>
      </c>
    </row>
    <row r="415" spans="18:23" ht="12.75">
      <c r="R415">
        <v>407</v>
      </c>
      <c r="S415">
        <f t="shared" si="6"/>
        <v>39</v>
      </c>
      <c r="T415">
        <v>-16.777584075927734</v>
      </c>
      <c r="V415">
        <v>89.73225402832031</v>
      </c>
      <c r="W415">
        <v>39000</v>
      </c>
    </row>
    <row r="416" spans="18:23" ht="12.75">
      <c r="R416">
        <v>408</v>
      </c>
      <c r="S416">
        <f t="shared" si="6"/>
        <v>39</v>
      </c>
      <c r="T416">
        <v>-16.777584075927734</v>
      </c>
      <c r="V416">
        <v>89.65930938720703</v>
      </c>
      <c r="W416">
        <v>39000</v>
      </c>
    </row>
    <row r="417" spans="18:23" ht="12.75">
      <c r="R417">
        <v>409</v>
      </c>
      <c r="S417">
        <f t="shared" si="6"/>
        <v>39</v>
      </c>
      <c r="T417">
        <v>-16.777584075927734</v>
      </c>
      <c r="V417">
        <v>89.58650970458984</v>
      </c>
      <c r="W417">
        <v>39000</v>
      </c>
    </row>
    <row r="418" spans="18:23" ht="12.75">
      <c r="R418">
        <v>410</v>
      </c>
      <c r="S418">
        <f t="shared" si="6"/>
        <v>39</v>
      </c>
      <c r="T418">
        <v>-16.777584075927734</v>
      </c>
      <c r="V418">
        <v>89.51385498046875</v>
      </c>
      <c r="W418">
        <v>39000</v>
      </c>
    </row>
    <row r="419" spans="18:23" ht="12.75">
      <c r="R419">
        <v>411</v>
      </c>
      <c r="S419">
        <f t="shared" si="6"/>
        <v>39</v>
      </c>
      <c r="T419">
        <v>-16.777584075927734</v>
      </c>
      <c r="V419">
        <v>89.44134521484375</v>
      </c>
      <c r="W419">
        <v>39000</v>
      </c>
    </row>
    <row r="420" spans="18:23" ht="12.75">
      <c r="R420">
        <v>412</v>
      </c>
      <c r="S420">
        <f t="shared" si="6"/>
        <v>39</v>
      </c>
      <c r="T420">
        <v>-16.777584075927734</v>
      </c>
      <c r="V420">
        <v>89.36898040771484</v>
      </c>
      <c r="W420">
        <v>39000</v>
      </c>
    </row>
    <row r="421" spans="18:23" ht="12.75">
      <c r="R421">
        <v>413</v>
      </c>
      <c r="S421">
        <f t="shared" si="6"/>
        <v>39</v>
      </c>
      <c r="T421">
        <v>-16.777584075927734</v>
      </c>
      <c r="V421">
        <v>89.29676055908203</v>
      </c>
      <c r="W421">
        <v>39000</v>
      </c>
    </row>
    <row r="422" spans="18:23" ht="12.75">
      <c r="R422">
        <v>414</v>
      </c>
      <c r="S422">
        <f t="shared" si="6"/>
        <v>39</v>
      </c>
      <c r="T422">
        <v>-16.777584075927734</v>
      </c>
      <c r="V422">
        <v>89.22468566894531</v>
      </c>
      <c r="W422">
        <v>39000</v>
      </c>
    </row>
    <row r="423" spans="18:23" ht="12.75">
      <c r="R423">
        <v>415</v>
      </c>
      <c r="S423">
        <f t="shared" si="6"/>
        <v>39</v>
      </c>
      <c r="T423">
        <v>-16.777584075927734</v>
      </c>
      <c r="V423">
        <v>89.15275573730469</v>
      </c>
      <c r="W423">
        <v>39000</v>
      </c>
    </row>
    <row r="424" spans="18:23" ht="12.75">
      <c r="R424">
        <v>416</v>
      </c>
      <c r="S424">
        <f t="shared" si="6"/>
        <v>39</v>
      </c>
      <c r="T424">
        <v>-16.777584075927734</v>
      </c>
      <c r="V424">
        <v>89.08096313476562</v>
      </c>
      <c r="W424">
        <v>39000</v>
      </c>
    </row>
    <row r="425" spans="18:23" ht="12.75">
      <c r="R425">
        <v>417</v>
      </c>
      <c r="S425">
        <f t="shared" si="6"/>
        <v>39</v>
      </c>
      <c r="T425">
        <v>-16.777584075927734</v>
      </c>
      <c r="V425">
        <v>89.00931549072266</v>
      </c>
      <c r="W425">
        <v>39000</v>
      </c>
    </row>
    <row r="426" spans="18:23" ht="12.75">
      <c r="R426">
        <v>418</v>
      </c>
      <c r="S426">
        <f t="shared" si="6"/>
        <v>39</v>
      </c>
      <c r="T426">
        <v>-16.777584075927734</v>
      </c>
      <c r="V426">
        <v>88.93781280517578</v>
      </c>
      <c r="W426">
        <v>39000</v>
      </c>
    </row>
    <row r="427" spans="18:23" ht="12.75">
      <c r="R427">
        <v>419</v>
      </c>
      <c r="S427">
        <f t="shared" si="6"/>
        <v>39</v>
      </c>
      <c r="T427">
        <v>-16.777584075927734</v>
      </c>
      <c r="V427">
        <v>88.866455078125</v>
      </c>
      <c r="W427">
        <v>39000</v>
      </c>
    </row>
    <row r="428" spans="18:23" ht="12.75">
      <c r="R428">
        <v>420</v>
      </c>
      <c r="S428">
        <f t="shared" si="6"/>
        <v>39</v>
      </c>
      <c r="T428">
        <v>-16.777584075927734</v>
      </c>
      <c r="V428">
        <v>88.79523468017578</v>
      </c>
      <c r="W428">
        <v>39000</v>
      </c>
    </row>
    <row r="429" spans="18:23" ht="12.75">
      <c r="R429">
        <v>421</v>
      </c>
      <c r="S429">
        <f t="shared" si="6"/>
        <v>39</v>
      </c>
      <c r="T429">
        <v>-16.777584075927734</v>
      </c>
      <c r="V429">
        <v>88.72415924072266</v>
      </c>
      <c r="W429">
        <v>39000</v>
      </c>
    </row>
    <row r="430" spans="18:23" ht="12.75">
      <c r="R430">
        <v>422</v>
      </c>
      <c r="S430">
        <f t="shared" si="6"/>
        <v>39</v>
      </c>
      <c r="T430">
        <v>-16.777584075927734</v>
      </c>
      <c r="V430">
        <v>88.65322875976562</v>
      </c>
      <c r="W430">
        <v>39000</v>
      </c>
    </row>
    <row r="431" spans="18:23" ht="12.75">
      <c r="R431">
        <v>423</v>
      </c>
      <c r="S431">
        <f t="shared" si="6"/>
        <v>39</v>
      </c>
      <c r="T431">
        <v>-16.777584075927734</v>
      </c>
      <c r="V431">
        <v>88.58243560791016</v>
      </c>
      <c r="W431">
        <v>39000</v>
      </c>
    </row>
    <row r="432" spans="18:23" ht="12.75">
      <c r="R432">
        <v>424</v>
      </c>
      <c r="S432">
        <f t="shared" si="6"/>
        <v>39</v>
      </c>
      <c r="T432">
        <v>-16.777584075927734</v>
      </c>
      <c r="V432">
        <v>88.51178741455078</v>
      </c>
      <c r="W432">
        <v>39000</v>
      </c>
    </row>
    <row r="433" spans="18:23" ht="12.75">
      <c r="R433">
        <v>425</v>
      </c>
      <c r="S433">
        <f t="shared" si="6"/>
        <v>39</v>
      </c>
      <c r="T433">
        <v>-16.777584075927734</v>
      </c>
      <c r="V433">
        <v>88.44127655029297</v>
      </c>
      <c r="W433">
        <v>39000</v>
      </c>
    </row>
    <row r="434" spans="18:23" ht="12.75">
      <c r="R434">
        <v>426</v>
      </c>
      <c r="S434">
        <f t="shared" si="6"/>
        <v>39</v>
      </c>
      <c r="T434">
        <v>-16.777584075927734</v>
      </c>
      <c r="V434">
        <v>88.37091064453125</v>
      </c>
      <c r="W434">
        <v>39000</v>
      </c>
    </row>
    <row r="435" spans="18:23" ht="12.75">
      <c r="R435">
        <v>427</v>
      </c>
      <c r="S435">
        <f t="shared" si="6"/>
        <v>39</v>
      </c>
      <c r="T435">
        <v>-16.777584075927734</v>
      </c>
      <c r="V435">
        <v>88.3006820678711</v>
      </c>
      <c r="W435">
        <v>39000</v>
      </c>
    </row>
    <row r="436" spans="18:23" ht="12.75">
      <c r="R436">
        <v>428</v>
      </c>
      <c r="S436">
        <f t="shared" si="6"/>
        <v>39</v>
      </c>
      <c r="T436">
        <v>-16.777584075927734</v>
      </c>
      <c r="V436">
        <v>88.23059844970703</v>
      </c>
      <c r="W436">
        <v>39000</v>
      </c>
    </row>
    <row r="437" spans="18:23" ht="12.75">
      <c r="R437">
        <v>429</v>
      </c>
      <c r="S437">
        <f t="shared" si="6"/>
        <v>39</v>
      </c>
      <c r="T437">
        <v>-16.777584075927734</v>
      </c>
      <c r="V437">
        <v>88.16065216064453</v>
      </c>
      <c r="W437">
        <v>39000</v>
      </c>
    </row>
    <row r="438" spans="18:23" ht="12.75">
      <c r="R438">
        <v>430</v>
      </c>
      <c r="S438">
        <f t="shared" si="6"/>
        <v>39</v>
      </c>
      <c r="T438">
        <v>-16.777584075927734</v>
      </c>
      <c r="V438">
        <v>88.0908432006836</v>
      </c>
      <c r="W438">
        <v>39000</v>
      </c>
    </row>
    <row r="439" spans="18:23" ht="12.75">
      <c r="R439">
        <v>431</v>
      </c>
      <c r="S439">
        <f t="shared" si="6"/>
        <v>39</v>
      </c>
      <c r="T439">
        <v>-16.777584075927734</v>
      </c>
      <c r="V439">
        <v>88.02117919921875</v>
      </c>
      <c r="W439">
        <v>39000</v>
      </c>
    </row>
    <row r="440" spans="18:23" ht="12.75">
      <c r="R440">
        <v>432</v>
      </c>
      <c r="S440">
        <f t="shared" si="6"/>
        <v>39</v>
      </c>
      <c r="T440">
        <v>-16.777584075927734</v>
      </c>
      <c r="V440">
        <v>87.95165252685547</v>
      </c>
      <c r="W440">
        <v>39000</v>
      </c>
    </row>
    <row r="441" spans="18:23" ht="12.75">
      <c r="R441">
        <v>433</v>
      </c>
      <c r="S441">
        <f t="shared" si="6"/>
        <v>39</v>
      </c>
      <c r="T441">
        <v>-16.777584075927734</v>
      </c>
      <c r="V441">
        <v>87.88226318359375</v>
      </c>
      <c r="W441">
        <v>39000</v>
      </c>
    </row>
    <row r="442" spans="18:23" ht="12.75">
      <c r="R442">
        <v>434</v>
      </c>
      <c r="S442">
        <f t="shared" si="6"/>
        <v>39</v>
      </c>
      <c r="T442">
        <v>-16.777584075927734</v>
      </c>
      <c r="V442">
        <v>87.8130111694336</v>
      </c>
      <c r="W442">
        <v>39000</v>
      </c>
    </row>
    <row r="443" spans="18:23" ht="12.75">
      <c r="R443">
        <v>435</v>
      </c>
      <c r="S443">
        <f t="shared" si="6"/>
        <v>39</v>
      </c>
      <c r="T443">
        <v>-16.777584075927734</v>
      </c>
      <c r="V443">
        <v>87.743896484375</v>
      </c>
      <c r="W443">
        <v>39000</v>
      </c>
    </row>
    <row r="444" spans="18:23" ht="12.75">
      <c r="R444">
        <v>436</v>
      </c>
      <c r="S444">
        <f t="shared" si="6"/>
        <v>39</v>
      </c>
      <c r="T444">
        <v>-16.777584075927734</v>
      </c>
      <c r="V444">
        <v>87.67491912841797</v>
      </c>
      <c r="W444">
        <v>39000</v>
      </c>
    </row>
    <row r="445" spans="18:23" ht="12.75">
      <c r="R445">
        <v>437</v>
      </c>
      <c r="S445">
        <f t="shared" si="6"/>
        <v>39</v>
      </c>
      <c r="T445">
        <v>-16.777584075927734</v>
      </c>
      <c r="V445">
        <v>87.60608673095703</v>
      </c>
      <c r="W445">
        <v>39000</v>
      </c>
    </row>
    <row r="446" spans="18:23" ht="12.75">
      <c r="R446">
        <v>438</v>
      </c>
      <c r="S446">
        <f t="shared" si="6"/>
        <v>39</v>
      </c>
      <c r="T446">
        <v>-16.777584075927734</v>
      </c>
      <c r="V446">
        <v>87.53739166259766</v>
      </c>
      <c r="W446">
        <v>39000</v>
      </c>
    </row>
    <row r="447" spans="18:23" ht="12.75">
      <c r="R447">
        <v>439</v>
      </c>
      <c r="S447">
        <f t="shared" si="6"/>
        <v>39</v>
      </c>
      <c r="T447">
        <v>-16.777584075927734</v>
      </c>
      <c r="V447">
        <v>87.46883392333984</v>
      </c>
      <c r="W447">
        <v>39000</v>
      </c>
    </row>
    <row r="448" spans="18:23" ht="12.75">
      <c r="R448">
        <v>440</v>
      </c>
      <c r="S448">
        <f t="shared" si="6"/>
        <v>39</v>
      </c>
      <c r="T448">
        <v>-16.777584075927734</v>
      </c>
      <c r="V448">
        <v>87.40040588378906</v>
      </c>
      <c r="W448">
        <v>39000</v>
      </c>
    </row>
    <row r="449" spans="18:23" ht="12.75">
      <c r="R449">
        <v>441</v>
      </c>
      <c r="S449">
        <f t="shared" si="6"/>
        <v>39</v>
      </c>
      <c r="T449">
        <v>-16.777584075927734</v>
      </c>
      <c r="V449">
        <v>87.33211517333984</v>
      </c>
      <c r="W449">
        <v>39000</v>
      </c>
    </row>
    <row r="450" spans="18:23" ht="12.75">
      <c r="R450">
        <v>442</v>
      </c>
      <c r="S450">
        <f t="shared" si="6"/>
        <v>39</v>
      </c>
      <c r="T450">
        <v>-16.777584075927734</v>
      </c>
      <c r="V450">
        <v>87.26396179199219</v>
      </c>
      <c r="W450">
        <v>39000</v>
      </c>
    </row>
    <row r="451" spans="18:23" ht="12.75">
      <c r="R451">
        <v>443</v>
      </c>
      <c r="S451">
        <f t="shared" si="6"/>
        <v>39</v>
      </c>
      <c r="T451">
        <v>-16.777584075927734</v>
      </c>
      <c r="V451">
        <v>87.1959457397461</v>
      </c>
      <c r="W451">
        <v>39000</v>
      </c>
    </row>
    <row r="452" spans="18:23" ht="12.75">
      <c r="R452">
        <v>444</v>
      </c>
      <c r="S452">
        <f t="shared" si="6"/>
        <v>39</v>
      </c>
      <c r="T452">
        <v>-16.777584075927734</v>
      </c>
      <c r="V452">
        <v>87.12806701660156</v>
      </c>
      <c r="W452">
        <v>39000</v>
      </c>
    </row>
    <row r="453" spans="18:23" ht="12.75">
      <c r="R453">
        <v>445</v>
      </c>
      <c r="S453">
        <f t="shared" si="6"/>
        <v>39</v>
      </c>
      <c r="T453">
        <v>-16.777584075927734</v>
      </c>
      <c r="V453">
        <v>87.0603256225586</v>
      </c>
      <c r="W453">
        <v>39000</v>
      </c>
    </row>
    <row r="454" spans="18:23" ht="12.75">
      <c r="R454">
        <v>446</v>
      </c>
      <c r="S454">
        <f t="shared" si="6"/>
        <v>39</v>
      </c>
      <c r="T454">
        <v>-16.777584075927734</v>
      </c>
      <c r="V454">
        <v>86.99271392822266</v>
      </c>
      <c r="W454">
        <v>39000</v>
      </c>
    </row>
    <row r="455" spans="18:23" ht="12.75">
      <c r="R455">
        <v>447</v>
      </c>
      <c r="S455">
        <f t="shared" si="6"/>
        <v>39</v>
      </c>
      <c r="T455">
        <v>-16.777584075927734</v>
      </c>
      <c r="V455">
        <v>86.92523956298828</v>
      </c>
      <c r="W455">
        <v>39000</v>
      </c>
    </row>
    <row r="456" spans="18:23" ht="12.75">
      <c r="R456">
        <v>448</v>
      </c>
      <c r="S456">
        <f t="shared" si="6"/>
        <v>39</v>
      </c>
      <c r="T456">
        <v>-16.777584075927734</v>
      </c>
      <c r="V456">
        <v>86.85790252685547</v>
      </c>
      <c r="W456">
        <v>39000</v>
      </c>
    </row>
    <row r="457" spans="18:23" ht="12.75">
      <c r="R457">
        <v>449</v>
      </c>
      <c r="S457">
        <f aca="true" t="shared" si="7" ref="S457:S520">W457/1000</f>
        <v>39</v>
      </c>
      <c r="T457">
        <v>-16.777584075927734</v>
      </c>
      <c r="V457">
        <v>86.79069519042969</v>
      </c>
      <c r="W457">
        <v>39000</v>
      </c>
    </row>
    <row r="458" spans="18:23" ht="12.75">
      <c r="R458">
        <v>450</v>
      </c>
      <c r="S458">
        <f t="shared" si="7"/>
        <v>39</v>
      </c>
      <c r="T458">
        <v>-16.777584075927734</v>
      </c>
      <c r="V458">
        <v>86.72362518310547</v>
      </c>
      <c r="W458">
        <v>39000</v>
      </c>
    </row>
    <row r="459" spans="18:23" ht="12.75">
      <c r="R459">
        <v>451</v>
      </c>
      <c r="S459">
        <f t="shared" si="7"/>
        <v>39</v>
      </c>
      <c r="T459">
        <v>-16.777584075927734</v>
      </c>
      <c r="V459">
        <v>86.65669250488281</v>
      </c>
      <c r="W459">
        <v>39000</v>
      </c>
    </row>
    <row r="460" spans="18:23" ht="12.75">
      <c r="R460">
        <v>452</v>
      </c>
      <c r="S460">
        <f t="shared" si="7"/>
        <v>39</v>
      </c>
      <c r="T460">
        <v>-16.777584075927734</v>
      </c>
      <c r="V460">
        <v>86.58988952636719</v>
      </c>
      <c r="W460">
        <v>39000</v>
      </c>
    </row>
    <row r="461" spans="18:23" ht="12.75">
      <c r="R461">
        <v>453</v>
      </c>
      <c r="S461">
        <f t="shared" si="7"/>
        <v>39</v>
      </c>
      <c r="T461">
        <v>-16.777584075927734</v>
      </c>
      <c r="V461">
        <v>86.52322387695312</v>
      </c>
      <c r="W461">
        <v>39000</v>
      </c>
    </row>
    <row r="462" spans="18:23" ht="12.75">
      <c r="R462">
        <v>454</v>
      </c>
      <c r="S462">
        <f t="shared" si="7"/>
        <v>39</v>
      </c>
      <c r="T462">
        <v>-16.777584075927734</v>
      </c>
      <c r="V462">
        <v>86.4566879272461</v>
      </c>
      <c r="W462">
        <v>39000</v>
      </c>
    </row>
    <row r="463" spans="18:23" ht="12.75">
      <c r="R463">
        <v>455</v>
      </c>
      <c r="S463">
        <f t="shared" si="7"/>
        <v>39</v>
      </c>
      <c r="T463">
        <v>-16.777584075927734</v>
      </c>
      <c r="V463">
        <v>86.39028930664062</v>
      </c>
      <c r="W463">
        <v>39000</v>
      </c>
    </row>
    <row r="464" spans="18:23" ht="12.75">
      <c r="R464">
        <v>456</v>
      </c>
      <c r="S464">
        <f t="shared" si="7"/>
        <v>39</v>
      </c>
      <c r="T464">
        <v>-16.777584075927734</v>
      </c>
      <c r="V464">
        <v>86.32402038574219</v>
      </c>
      <c r="W464">
        <v>39000</v>
      </c>
    </row>
    <row r="465" spans="18:23" ht="12.75">
      <c r="R465">
        <v>457</v>
      </c>
      <c r="S465">
        <f t="shared" si="7"/>
        <v>39</v>
      </c>
      <c r="T465">
        <v>-16.777584075927734</v>
      </c>
      <c r="V465">
        <v>86.25788116455078</v>
      </c>
      <c r="W465">
        <v>39000</v>
      </c>
    </row>
    <row r="466" spans="18:23" ht="12.75">
      <c r="R466">
        <v>458</v>
      </c>
      <c r="S466">
        <f t="shared" si="7"/>
        <v>39</v>
      </c>
      <c r="T466">
        <v>-16.777584075927734</v>
      </c>
      <c r="V466">
        <v>86.19187927246094</v>
      </c>
      <c r="W466">
        <v>39000</v>
      </c>
    </row>
    <row r="467" spans="18:23" ht="12.75">
      <c r="R467">
        <v>459</v>
      </c>
      <c r="S467">
        <f t="shared" si="7"/>
        <v>39</v>
      </c>
      <c r="T467">
        <v>-16.777584075927734</v>
      </c>
      <c r="V467">
        <v>86.12600708007812</v>
      </c>
      <c r="W467">
        <v>39000</v>
      </c>
    </row>
    <row r="468" spans="18:23" ht="12.75">
      <c r="R468">
        <v>460</v>
      </c>
      <c r="S468">
        <f t="shared" si="7"/>
        <v>39</v>
      </c>
      <c r="T468">
        <v>-16.777584075927734</v>
      </c>
      <c r="V468">
        <v>86.12600708007812</v>
      </c>
      <c r="W468">
        <v>39000</v>
      </c>
    </row>
    <row r="469" spans="18:23" ht="12.75">
      <c r="R469">
        <v>461</v>
      </c>
      <c r="S469">
        <f t="shared" si="7"/>
        <v>37.7</v>
      </c>
      <c r="T469">
        <v>-8.369840621948242</v>
      </c>
      <c r="V469">
        <v>86.07706451416016</v>
      </c>
      <c r="W469">
        <v>37700</v>
      </c>
    </row>
    <row r="470" spans="18:23" ht="12.75">
      <c r="R470">
        <v>462</v>
      </c>
      <c r="S470">
        <f t="shared" si="7"/>
        <v>36.4</v>
      </c>
      <c r="T470">
        <v>-4.165970325469971</v>
      </c>
      <c r="V470">
        <v>86.03662109375</v>
      </c>
      <c r="W470">
        <v>36400</v>
      </c>
    </row>
    <row r="471" spans="18:23" ht="12.75">
      <c r="R471">
        <v>463</v>
      </c>
      <c r="S471">
        <f t="shared" si="7"/>
        <v>35.1</v>
      </c>
      <c r="T471">
        <v>0.03789977729320526</v>
      </c>
      <c r="V471">
        <v>86.00465393066406</v>
      </c>
      <c r="W471">
        <v>35100</v>
      </c>
    </row>
    <row r="472" spans="18:23" ht="12.75">
      <c r="R472">
        <v>464</v>
      </c>
      <c r="S472">
        <f t="shared" si="7"/>
        <v>33.8</v>
      </c>
      <c r="T472">
        <v>8.445639610290527</v>
      </c>
      <c r="V472">
        <v>85.98954772949219</v>
      </c>
      <c r="W472">
        <v>33800</v>
      </c>
    </row>
    <row r="473" spans="18:23" ht="12.75">
      <c r="R473">
        <v>465</v>
      </c>
      <c r="S473">
        <f t="shared" si="7"/>
        <v>32.5</v>
      </c>
      <c r="T473">
        <v>12.64950942993164</v>
      </c>
      <c r="V473">
        <v>85.98287200927734</v>
      </c>
      <c r="W473">
        <v>32500</v>
      </c>
    </row>
    <row r="474" spans="18:23" ht="12.75">
      <c r="R474">
        <v>466</v>
      </c>
      <c r="S474">
        <f t="shared" si="7"/>
        <v>31.2</v>
      </c>
      <c r="T474">
        <v>16.85338020324707</v>
      </c>
      <c r="V474">
        <v>85.98461151123047</v>
      </c>
      <c r="W474">
        <v>31200</v>
      </c>
    </row>
    <row r="475" spans="18:23" ht="12.75">
      <c r="R475">
        <v>467</v>
      </c>
      <c r="S475">
        <f t="shared" si="7"/>
        <v>29.9</v>
      </c>
      <c r="T475">
        <v>22.612030029296875</v>
      </c>
      <c r="V475">
        <v>85.99785614013672</v>
      </c>
      <c r="W475">
        <v>29900</v>
      </c>
    </row>
    <row r="476" spans="18:23" ht="12.75">
      <c r="R476">
        <v>468</v>
      </c>
      <c r="S476">
        <f t="shared" si="7"/>
        <v>28.6</v>
      </c>
      <c r="T476">
        <v>24.190237045288086</v>
      </c>
      <c r="V476">
        <v>86.01422119140625</v>
      </c>
      <c r="W476">
        <v>28600</v>
      </c>
    </row>
    <row r="477" spans="18:23" ht="12.75">
      <c r="R477">
        <v>469</v>
      </c>
      <c r="S477">
        <f t="shared" si="7"/>
        <v>27.3</v>
      </c>
      <c r="T477">
        <v>25.79364013671875</v>
      </c>
      <c r="V477">
        <v>86.03376007080078</v>
      </c>
      <c r="W477">
        <v>27300</v>
      </c>
    </row>
    <row r="478" spans="18:23" ht="12.75">
      <c r="R478">
        <v>470</v>
      </c>
      <c r="S478">
        <f t="shared" si="7"/>
        <v>26</v>
      </c>
      <c r="T478">
        <v>27.424043655395508</v>
      </c>
      <c r="V478">
        <v>86.0565185546875</v>
      </c>
      <c r="W478">
        <v>26000</v>
      </c>
    </row>
    <row r="479" spans="18:23" ht="12.75">
      <c r="R479">
        <v>471</v>
      </c>
      <c r="S479">
        <f t="shared" si="7"/>
        <v>24.7</v>
      </c>
      <c r="T479">
        <v>30.772960662841797</v>
      </c>
      <c r="V479">
        <v>86.08592224121094</v>
      </c>
      <c r="W479">
        <v>24700</v>
      </c>
    </row>
    <row r="480" spans="18:23" ht="12.75">
      <c r="R480">
        <v>472</v>
      </c>
      <c r="S480">
        <f t="shared" si="7"/>
        <v>23.4</v>
      </c>
      <c r="T480">
        <v>32.49504470825195</v>
      </c>
      <c r="V480">
        <v>86.11870574951172</v>
      </c>
      <c r="W480">
        <v>23400</v>
      </c>
    </row>
    <row r="481" spans="18:23" ht="12.75">
      <c r="R481">
        <v>473</v>
      </c>
      <c r="S481">
        <f t="shared" si="7"/>
        <v>22.1</v>
      </c>
      <c r="T481">
        <v>34.25127410888672</v>
      </c>
      <c r="V481">
        <v>86.15493774414062</v>
      </c>
      <c r="W481">
        <v>22100</v>
      </c>
    </row>
    <row r="482" spans="18:23" ht="12.75">
      <c r="R482">
        <v>474</v>
      </c>
      <c r="S482">
        <f t="shared" si="7"/>
        <v>20.8</v>
      </c>
      <c r="T482">
        <v>37.87327575683594</v>
      </c>
      <c r="V482">
        <v>86.19833374023438</v>
      </c>
      <c r="W482">
        <v>20800</v>
      </c>
    </row>
    <row r="483" spans="18:23" ht="12.75">
      <c r="R483">
        <v>475</v>
      </c>
      <c r="S483">
        <f t="shared" si="7"/>
        <v>19.5</v>
      </c>
      <c r="T483">
        <v>39.742618560791016</v>
      </c>
      <c r="V483">
        <v>86.24537658691406</v>
      </c>
      <c r="W483">
        <v>19500</v>
      </c>
    </row>
    <row r="484" spans="18:23" ht="12.75">
      <c r="R484">
        <v>476</v>
      </c>
      <c r="S484">
        <f t="shared" si="7"/>
        <v>18.2</v>
      </c>
      <c r="T484">
        <v>41.65324783325195</v>
      </c>
      <c r="V484">
        <v>86.296142578125</v>
      </c>
      <c r="W484">
        <v>18200</v>
      </c>
    </row>
    <row r="485" spans="18:23" ht="12.75">
      <c r="R485">
        <v>477</v>
      </c>
      <c r="S485">
        <f t="shared" si="7"/>
        <v>16.9</v>
      </c>
      <c r="T485">
        <v>45.60548782348633</v>
      </c>
      <c r="V485">
        <v>86.35470581054688</v>
      </c>
      <c r="W485">
        <v>16900</v>
      </c>
    </row>
    <row r="486" spans="18:23" ht="12.75">
      <c r="R486">
        <v>478</v>
      </c>
      <c r="S486">
        <f t="shared" si="7"/>
        <v>15.6</v>
      </c>
      <c r="T486">
        <v>47.650665283203125</v>
      </c>
      <c r="V486">
        <v>86.417236328125</v>
      </c>
      <c r="W486">
        <v>15600</v>
      </c>
    </row>
    <row r="487" spans="18:23" ht="12.75">
      <c r="R487">
        <v>479</v>
      </c>
      <c r="S487">
        <f t="shared" si="7"/>
        <v>14.3</v>
      </c>
      <c r="T487">
        <v>49.74427032470703</v>
      </c>
      <c r="V487">
        <v>86.48382568359375</v>
      </c>
      <c r="W487">
        <v>14300</v>
      </c>
    </row>
    <row r="488" spans="18:23" ht="12.75">
      <c r="R488">
        <v>480</v>
      </c>
      <c r="S488">
        <f t="shared" si="7"/>
        <v>13</v>
      </c>
      <c r="T488">
        <v>51.88808822631836</v>
      </c>
      <c r="V488">
        <v>86.5545654296875</v>
      </c>
      <c r="W488">
        <v>13000</v>
      </c>
    </row>
    <row r="489" spans="18:23" ht="12.75">
      <c r="R489">
        <v>481</v>
      </c>
      <c r="S489">
        <f t="shared" si="7"/>
        <v>11.7</v>
      </c>
      <c r="T489">
        <v>56.333492279052734</v>
      </c>
      <c r="V489">
        <v>86.63404083251953</v>
      </c>
      <c r="W489">
        <v>11700</v>
      </c>
    </row>
    <row r="490" spans="18:23" ht="12.75">
      <c r="R490">
        <v>482</v>
      </c>
      <c r="S490">
        <f t="shared" si="7"/>
        <v>10.4</v>
      </c>
      <c r="T490">
        <v>58.63865661621094</v>
      </c>
      <c r="V490">
        <v>86.71796417236328</v>
      </c>
      <c r="W490">
        <v>10400</v>
      </c>
    </row>
    <row r="491" spans="18:23" ht="12.75">
      <c r="R491">
        <v>483</v>
      </c>
      <c r="S491">
        <f t="shared" si="7"/>
        <v>9.1</v>
      </c>
      <c r="T491">
        <v>62.49665451049805</v>
      </c>
      <c r="V491">
        <v>86.80943298339844</v>
      </c>
      <c r="W491">
        <v>9100</v>
      </c>
    </row>
    <row r="492" spans="18:23" ht="12.75">
      <c r="R492">
        <v>484</v>
      </c>
      <c r="S492">
        <f t="shared" si="7"/>
        <v>7.8</v>
      </c>
      <c r="T492">
        <v>69.84228515625</v>
      </c>
      <c r="V492">
        <v>86.91539001464844</v>
      </c>
      <c r="W492">
        <v>7800</v>
      </c>
    </row>
    <row r="493" spans="18:23" ht="12.75">
      <c r="R493">
        <v>485</v>
      </c>
      <c r="S493">
        <f t="shared" si="7"/>
        <v>6.5</v>
      </c>
      <c r="T493">
        <v>73.51510620117188</v>
      </c>
      <c r="V493">
        <v>87.02847290039062</v>
      </c>
      <c r="W493">
        <v>6500</v>
      </c>
    </row>
    <row r="494" spans="18:23" ht="12.75">
      <c r="R494">
        <v>486</v>
      </c>
      <c r="S494">
        <f t="shared" si="7"/>
        <v>5.2</v>
      </c>
      <c r="T494">
        <v>77.18791961669922</v>
      </c>
      <c r="V494">
        <v>87.14867401123047</v>
      </c>
      <c r="W494">
        <v>5200</v>
      </c>
    </row>
    <row r="495" spans="18:23" ht="12.75">
      <c r="R495">
        <v>487</v>
      </c>
      <c r="S495">
        <f t="shared" si="7"/>
        <v>3.9</v>
      </c>
      <c r="T495">
        <v>84.53355407714844</v>
      </c>
      <c r="V495">
        <v>87.28330993652344</v>
      </c>
      <c r="W495">
        <v>3900</v>
      </c>
    </row>
    <row r="496" spans="18:23" ht="12.75">
      <c r="R496">
        <v>488</v>
      </c>
      <c r="S496">
        <f t="shared" si="7"/>
        <v>2.6</v>
      </c>
      <c r="T496">
        <v>88.20636749267578</v>
      </c>
      <c r="V496">
        <v>87.42501068115234</v>
      </c>
      <c r="W496">
        <v>2600</v>
      </c>
    </row>
    <row r="497" spans="18:23" ht="12.75">
      <c r="R497">
        <v>489</v>
      </c>
      <c r="S497">
        <f t="shared" si="7"/>
        <v>1.3</v>
      </c>
      <c r="T497">
        <v>91.87918853759766</v>
      </c>
      <c r="V497">
        <v>87.57376861572266</v>
      </c>
      <c r="W497">
        <v>1300</v>
      </c>
    </row>
    <row r="498" spans="18:23" ht="12.75">
      <c r="R498">
        <v>490</v>
      </c>
      <c r="S498">
        <f t="shared" si="7"/>
        <v>1.3</v>
      </c>
      <c r="T498">
        <v>91.87918853759766</v>
      </c>
      <c r="V498">
        <v>87.57376861572266</v>
      </c>
      <c r="W498">
        <v>1300</v>
      </c>
    </row>
    <row r="499" spans="18:23" ht="12.75">
      <c r="R499">
        <v>491</v>
      </c>
      <c r="S499">
        <f t="shared" si="7"/>
        <v>0</v>
      </c>
      <c r="T499">
        <v>80</v>
      </c>
      <c r="V499">
        <v>87.70467376708984</v>
      </c>
      <c r="W499">
        <v>0</v>
      </c>
    </row>
    <row r="500" spans="18:23" ht="12.75">
      <c r="R500">
        <v>492</v>
      </c>
      <c r="S500">
        <f t="shared" si="7"/>
        <v>0</v>
      </c>
      <c r="T500">
        <v>80</v>
      </c>
      <c r="V500">
        <v>87.83525085449219</v>
      </c>
      <c r="W500">
        <v>0</v>
      </c>
    </row>
    <row r="501" spans="18:23" ht="12.75">
      <c r="R501">
        <v>493</v>
      </c>
      <c r="S501">
        <f t="shared" si="7"/>
        <v>0</v>
      </c>
      <c r="T501">
        <v>80</v>
      </c>
      <c r="V501">
        <v>87.96549987792969</v>
      </c>
      <c r="W501">
        <v>0</v>
      </c>
    </row>
    <row r="502" spans="18:23" ht="12.75">
      <c r="R502">
        <v>494</v>
      </c>
      <c r="S502">
        <f t="shared" si="7"/>
        <v>0</v>
      </c>
      <c r="T502">
        <v>80</v>
      </c>
      <c r="V502">
        <v>88.09542083740234</v>
      </c>
      <c r="W502">
        <v>0</v>
      </c>
    </row>
    <row r="503" spans="18:23" ht="12.75">
      <c r="R503">
        <v>495</v>
      </c>
      <c r="S503">
        <f t="shared" si="7"/>
        <v>0</v>
      </c>
      <c r="T503">
        <v>80</v>
      </c>
      <c r="V503">
        <v>88.22502136230469</v>
      </c>
      <c r="W503">
        <v>0</v>
      </c>
    </row>
    <row r="504" spans="18:23" ht="12.75">
      <c r="R504">
        <v>496</v>
      </c>
      <c r="S504">
        <f t="shared" si="7"/>
        <v>0</v>
      </c>
      <c r="T504">
        <v>80</v>
      </c>
      <c r="V504">
        <v>88.35429382324219</v>
      </c>
      <c r="W504">
        <v>0</v>
      </c>
    </row>
    <row r="505" spans="18:23" ht="12.75">
      <c r="R505">
        <v>497</v>
      </c>
      <c r="S505">
        <f t="shared" si="7"/>
        <v>0</v>
      </c>
      <c r="T505">
        <v>80</v>
      </c>
      <c r="V505">
        <v>88.48324584960938</v>
      </c>
      <c r="W505">
        <v>0</v>
      </c>
    </row>
    <row r="506" spans="18:23" ht="12.75">
      <c r="R506">
        <v>498</v>
      </c>
      <c r="S506">
        <f t="shared" si="7"/>
        <v>0</v>
      </c>
      <c r="T506">
        <v>80</v>
      </c>
      <c r="V506">
        <v>88.61187744140625</v>
      </c>
      <c r="W506">
        <v>0</v>
      </c>
    </row>
    <row r="507" spans="18:23" ht="12.75">
      <c r="R507">
        <v>499</v>
      </c>
      <c r="S507">
        <f t="shared" si="7"/>
        <v>0</v>
      </c>
      <c r="T507">
        <v>80</v>
      </c>
      <c r="V507">
        <v>88.74018859863281</v>
      </c>
      <c r="W507">
        <v>0</v>
      </c>
    </row>
    <row r="508" spans="18:23" ht="12.75">
      <c r="R508">
        <v>500</v>
      </c>
      <c r="S508">
        <f t="shared" si="7"/>
        <v>0</v>
      </c>
      <c r="T508">
        <v>80</v>
      </c>
      <c r="V508">
        <v>88.86817932128906</v>
      </c>
      <c r="W508">
        <v>0</v>
      </c>
    </row>
    <row r="509" spans="18:23" ht="12.75">
      <c r="R509">
        <v>501</v>
      </c>
      <c r="S509">
        <f t="shared" si="7"/>
        <v>0</v>
      </c>
      <c r="T509">
        <v>80</v>
      </c>
      <c r="V509">
        <v>88.995849609375</v>
      </c>
      <c r="W509">
        <v>0</v>
      </c>
    </row>
    <row r="510" spans="18:23" ht="12.75">
      <c r="R510">
        <v>502</v>
      </c>
      <c r="S510">
        <f t="shared" si="7"/>
        <v>0</v>
      </c>
      <c r="T510">
        <v>80</v>
      </c>
      <c r="V510">
        <v>89.12319946289062</v>
      </c>
      <c r="W510">
        <v>0</v>
      </c>
    </row>
    <row r="511" spans="18:23" ht="12.75">
      <c r="R511">
        <v>503</v>
      </c>
      <c r="S511">
        <f t="shared" si="7"/>
        <v>0</v>
      </c>
      <c r="T511">
        <v>80</v>
      </c>
      <c r="V511">
        <v>89.25022888183594</v>
      </c>
      <c r="W511">
        <v>0</v>
      </c>
    </row>
    <row r="512" spans="18:23" ht="12.75">
      <c r="R512">
        <v>504</v>
      </c>
      <c r="S512">
        <f t="shared" si="7"/>
        <v>0</v>
      </c>
      <c r="T512">
        <v>80</v>
      </c>
      <c r="V512">
        <v>89.37694549560547</v>
      </c>
      <c r="W512">
        <v>0</v>
      </c>
    </row>
    <row r="513" spans="18:23" ht="12.75">
      <c r="R513">
        <v>505</v>
      </c>
      <c r="S513">
        <f t="shared" si="7"/>
        <v>0</v>
      </c>
      <c r="T513">
        <v>80</v>
      </c>
      <c r="V513">
        <v>89.50334167480469</v>
      </c>
      <c r="W513">
        <v>0</v>
      </c>
    </row>
    <row r="514" spans="18:23" ht="12.75">
      <c r="R514">
        <v>506</v>
      </c>
      <c r="S514">
        <f t="shared" si="7"/>
        <v>0</v>
      </c>
      <c r="T514">
        <v>80</v>
      </c>
      <c r="V514">
        <v>89.62942504882812</v>
      </c>
      <c r="W514">
        <v>0</v>
      </c>
    </row>
    <row r="515" spans="18:23" ht="12.75">
      <c r="R515">
        <v>507</v>
      </c>
      <c r="S515">
        <f t="shared" si="7"/>
        <v>0</v>
      </c>
      <c r="T515">
        <v>80</v>
      </c>
      <c r="V515">
        <v>89.75519561767578</v>
      </c>
      <c r="W515">
        <v>0</v>
      </c>
    </row>
    <row r="516" spans="18:23" ht="12.75">
      <c r="R516">
        <v>508</v>
      </c>
      <c r="S516">
        <f t="shared" si="7"/>
        <v>0</v>
      </c>
      <c r="T516">
        <v>80</v>
      </c>
      <c r="V516">
        <v>89.88065338134766</v>
      </c>
      <c r="W516">
        <v>0</v>
      </c>
    </row>
    <row r="517" spans="18:23" ht="12.75">
      <c r="R517">
        <v>509</v>
      </c>
      <c r="S517">
        <f t="shared" si="7"/>
        <v>0</v>
      </c>
      <c r="T517">
        <v>80</v>
      </c>
      <c r="V517">
        <v>90.00579833984375</v>
      </c>
      <c r="W517">
        <v>0</v>
      </c>
    </row>
    <row r="518" spans="18:23" ht="12.75">
      <c r="R518">
        <v>510</v>
      </c>
      <c r="S518">
        <f t="shared" si="7"/>
        <v>0</v>
      </c>
      <c r="T518">
        <v>80</v>
      </c>
      <c r="V518">
        <v>90.13063049316406</v>
      </c>
      <c r="W518">
        <v>0</v>
      </c>
    </row>
    <row r="519" spans="18:23" ht="12.75">
      <c r="R519">
        <v>511</v>
      </c>
      <c r="S519">
        <f t="shared" si="7"/>
        <v>0</v>
      </c>
      <c r="T519">
        <v>80</v>
      </c>
      <c r="V519">
        <v>90.2551498413086</v>
      </c>
      <c r="W519">
        <v>0</v>
      </c>
    </row>
    <row r="520" spans="18:23" ht="12.75">
      <c r="R520">
        <v>512</v>
      </c>
      <c r="S520">
        <f t="shared" si="7"/>
        <v>0</v>
      </c>
      <c r="T520">
        <v>80</v>
      </c>
      <c r="V520">
        <v>90.37935638427734</v>
      </c>
      <c r="W520">
        <v>0</v>
      </c>
    </row>
    <row r="521" spans="18:23" ht="12.75">
      <c r="R521">
        <v>513</v>
      </c>
      <c r="S521">
        <f aca="true" t="shared" si="8" ref="S521:S528">W521/1000</f>
        <v>0</v>
      </c>
      <c r="T521">
        <v>80</v>
      </c>
      <c r="V521">
        <v>90.50325012207031</v>
      </c>
      <c r="W521">
        <v>0</v>
      </c>
    </row>
    <row r="522" spans="18:23" ht="12.75">
      <c r="R522">
        <v>514</v>
      </c>
      <c r="S522">
        <f t="shared" si="8"/>
        <v>0</v>
      </c>
      <c r="T522">
        <v>80</v>
      </c>
      <c r="V522">
        <v>90.62683868408203</v>
      </c>
      <c r="W522">
        <v>0</v>
      </c>
    </row>
    <row r="523" spans="18:23" ht="12.75">
      <c r="R523">
        <v>515</v>
      </c>
      <c r="S523">
        <f t="shared" si="8"/>
        <v>0</v>
      </c>
      <c r="T523">
        <v>80</v>
      </c>
      <c r="V523">
        <v>90.75011444091797</v>
      </c>
      <c r="W523">
        <v>0</v>
      </c>
    </row>
    <row r="524" spans="18:23" ht="12.75">
      <c r="R524">
        <v>516</v>
      </c>
      <c r="S524">
        <f t="shared" si="8"/>
        <v>0</v>
      </c>
      <c r="T524">
        <v>80</v>
      </c>
      <c r="V524">
        <v>90.87308502197266</v>
      </c>
      <c r="W524">
        <v>0</v>
      </c>
    </row>
    <row r="525" spans="18:23" ht="12.75">
      <c r="R525">
        <v>517</v>
      </c>
      <c r="S525">
        <f t="shared" si="8"/>
        <v>0</v>
      </c>
      <c r="T525">
        <v>80</v>
      </c>
      <c r="V525">
        <v>90.9957504272461</v>
      </c>
      <c r="W525">
        <v>0</v>
      </c>
    </row>
    <row r="526" spans="18:23" ht="12.75">
      <c r="R526">
        <v>518</v>
      </c>
      <c r="S526">
        <f t="shared" si="8"/>
        <v>0</v>
      </c>
      <c r="T526">
        <v>80</v>
      </c>
      <c r="V526">
        <v>91.11811065673828</v>
      </c>
      <c r="W526">
        <v>0</v>
      </c>
    </row>
    <row r="527" spans="18:23" ht="12.75">
      <c r="R527">
        <v>519</v>
      </c>
      <c r="S527">
        <f t="shared" si="8"/>
        <v>0</v>
      </c>
      <c r="T527">
        <v>80</v>
      </c>
      <c r="V527">
        <v>91.24016571044922</v>
      </c>
      <c r="W527">
        <v>0</v>
      </c>
    </row>
    <row r="528" ht="12.75">
      <c r="S528">
        <f t="shared" si="8"/>
        <v>0</v>
      </c>
    </row>
  </sheetData>
  <mergeCells count="4">
    <mergeCell ref="C9:C10"/>
    <mergeCell ref="B2:B3"/>
    <mergeCell ref="B9:B10"/>
    <mergeCell ref="B16:B17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J83"/>
  <sheetViews>
    <sheetView workbookViewId="0" topLeftCell="A1">
      <selection activeCell="C44" sqref="C44"/>
    </sheetView>
  </sheetViews>
  <sheetFormatPr defaultColWidth="9.140625" defaultRowHeight="12.75"/>
  <cols>
    <col min="1" max="16384" width="11.140625" style="0" customWidth="1"/>
  </cols>
  <sheetData>
    <row r="1" spans="1:10" ht="14.25">
      <c r="A1" s="1" t="s">
        <v>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</v>
      </c>
      <c r="G1" s="1" t="s">
        <v>3</v>
      </c>
      <c r="H1" s="1" t="s">
        <v>2</v>
      </c>
      <c r="I1" s="1" t="s">
        <v>10</v>
      </c>
      <c r="J1" s="1"/>
    </row>
    <row r="2" spans="1:9" ht="12.75">
      <c r="A2">
        <v>0</v>
      </c>
      <c r="B2">
        <v>11.64</v>
      </c>
      <c r="C2">
        <f aca="true" t="shared" si="0" ref="C2:C42">LN(B2)</f>
        <v>2.454447442303292</v>
      </c>
      <c r="D2">
        <f aca="true" t="shared" si="1" ref="D2:D42">100*(0.0009*A2+0.1164)</f>
        <v>11.64</v>
      </c>
      <c r="E2">
        <f aca="true" t="shared" si="2" ref="E2:E42">LN(D2)</f>
        <v>2.454447442303292</v>
      </c>
      <c r="F2">
        <f>8.66*10^-7*A2+3.5418*10^-4</f>
        <v>0.00035418</v>
      </c>
      <c r="G2">
        <v>120</v>
      </c>
      <c r="H2">
        <f aca="true" t="shared" si="3" ref="H2:H42">G2+22-1.5*A2</f>
        <v>142</v>
      </c>
      <c r="I2">
        <f aca="true" t="shared" si="4" ref="I2:I42">H2+((C2-E2)/F2)^0.5</f>
        <v>142</v>
      </c>
    </row>
    <row r="3" spans="1:9" ht="12.75">
      <c r="A3">
        <f aca="true" t="shared" si="5" ref="A3:A42">A2+1</f>
        <v>1</v>
      </c>
      <c r="B3">
        <v>11.64</v>
      </c>
      <c r="C3">
        <f t="shared" si="0"/>
        <v>2.454447442303292</v>
      </c>
      <c r="D3">
        <f t="shared" si="1"/>
        <v>11.73</v>
      </c>
      <c r="E3">
        <f t="shared" si="2"/>
        <v>2.462149662665384</v>
      </c>
      <c r="F3">
        <f aca="true" t="shared" si="6" ref="F3:F42">8.66*10^-7*A3+3.5418*10^-4</f>
        <v>0.000355046</v>
      </c>
      <c r="G3">
        <v>120</v>
      </c>
      <c r="H3">
        <f t="shared" si="3"/>
        <v>140.5</v>
      </c>
      <c r="I3" t="e">
        <f t="shared" si="4"/>
        <v>#NUM!</v>
      </c>
    </row>
    <row r="4" spans="1:9" ht="12.75">
      <c r="A4">
        <f t="shared" si="5"/>
        <v>2</v>
      </c>
      <c r="B4">
        <v>11.64</v>
      </c>
      <c r="C4">
        <f t="shared" si="0"/>
        <v>2.454447442303292</v>
      </c>
      <c r="D4">
        <f t="shared" si="1"/>
        <v>11.82</v>
      </c>
      <c r="E4">
        <f t="shared" si="2"/>
        <v>2.469793011977952</v>
      </c>
      <c r="F4">
        <f t="shared" si="6"/>
        <v>0.000355912</v>
      </c>
      <c r="G4">
        <v>120</v>
      </c>
      <c r="H4">
        <f t="shared" si="3"/>
        <v>139</v>
      </c>
      <c r="I4" t="e">
        <f t="shared" si="4"/>
        <v>#NUM!</v>
      </c>
    </row>
    <row r="5" spans="1:9" ht="12.75">
      <c r="A5">
        <f t="shared" si="5"/>
        <v>3</v>
      </c>
      <c r="B5">
        <v>11.64</v>
      </c>
      <c r="C5">
        <f t="shared" si="0"/>
        <v>2.454447442303292</v>
      </c>
      <c r="D5">
        <f t="shared" si="1"/>
        <v>11.91</v>
      </c>
      <c r="E5">
        <f t="shared" si="2"/>
        <v>2.477378383367209</v>
      </c>
      <c r="F5">
        <f t="shared" si="6"/>
        <v>0.000356778</v>
      </c>
      <c r="G5">
        <v>120</v>
      </c>
      <c r="H5">
        <f t="shared" si="3"/>
        <v>137.5</v>
      </c>
      <c r="I5" t="e">
        <f t="shared" si="4"/>
        <v>#NUM!</v>
      </c>
    </row>
    <row r="6" spans="1:9" ht="12.75">
      <c r="A6">
        <f t="shared" si="5"/>
        <v>4</v>
      </c>
      <c r="B6">
        <v>11.64</v>
      </c>
      <c r="C6">
        <f t="shared" si="0"/>
        <v>2.454447442303292</v>
      </c>
      <c r="D6">
        <f t="shared" si="1"/>
        <v>12.000000000000002</v>
      </c>
      <c r="E6">
        <f t="shared" si="2"/>
        <v>2.4849066497880004</v>
      </c>
      <c r="F6">
        <f t="shared" si="6"/>
        <v>0.000357644</v>
      </c>
      <c r="G6">
        <v>120</v>
      </c>
      <c r="H6">
        <f t="shared" si="3"/>
        <v>136</v>
      </c>
      <c r="I6" t="e">
        <f t="shared" si="4"/>
        <v>#NUM!</v>
      </c>
    </row>
    <row r="7" spans="1:9" ht="12.75">
      <c r="A7">
        <f t="shared" si="5"/>
        <v>5</v>
      </c>
      <c r="B7">
        <v>11.64</v>
      </c>
      <c r="C7">
        <f t="shared" si="0"/>
        <v>2.454447442303292</v>
      </c>
      <c r="D7">
        <f t="shared" si="1"/>
        <v>12.09</v>
      </c>
      <c r="E7">
        <f t="shared" si="2"/>
        <v>2.492378664626701</v>
      </c>
      <c r="F7">
        <f t="shared" si="6"/>
        <v>0.00035851</v>
      </c>
      <c r="G7">
        <v>120</v>
      </c>
      <c r="H7">
        <f t="shared" si="3"/>
        <v>134.5</v>
      </c>
      <c r="I7" t="e">
        <f t="shared" si="4"/>
        <v>#NUM!</v>
      </c>
    </row>
    <row r="8" spans="1:9" ht="12.75">
      <c r="A8">
        <f t="shared" si="5"/>
        <v>6</v>
      </c>
      <c r="B8">
        <v>11.64</v>
      </c>
      <c r="C8">
        <f t="shared" si="0"/>
        <v>2.454447442303292</v>
      </c>
      <c r="D8">
        <f t="shared" si="1"/>
        <v>12.18</v>
      </c>
      <c r="E8">
        <f t="shared" si="2"/>
        <v>2.4997952622817508</v>
      </c>
      <c r="F8">
        <f t="shared" si="6"/>
        <v>0.000359376</v>
      </c>
      <c r="G8">
        <v>120</v>
      </c>
      <c r="H8">
        <f t="shared" si="3"/>
        <v>133</v>
      </c>
      <c r="I8" t="e">
        <f t="shared" si="4"/>
        <v>#NUM!</v>
      </c>
    </row>
    <row r="9" spans="1:9" ht="12.75">
      <c r="A9">
        <f t="shared" si="5"/>
        <v>7</v>
      </c>
      <c r="B9">
        <v>11.64</v>
      </c>
      <c r="C9">
        <f t="shared" si="0"/>
        <v>2.454447442303292</v>
      </c>
      <c r="D9">
        <f t="shared" si="1"/>
        <v>12.27</v>
      </c>
      <c r="E9">
        <f t="shared" si="2"/>
        <v>2.50715725872282</v>
      </c>
      <c r="F9">
        <f t="shared" si="6"/>
        <v>0.000360242</v>
      </c>
      <c r="G9">
        <v>120</v>
      </c>
      <c r="H9">
        <f t="shared" si="3"/>
        <v>131.5</v>
      </c>
      <c r="I9" t="e">
        <f t="shared" si="4"/>
        <v>#NUM!</v>
      </c>
    </row>
    <row r="10" spans="1:9" ht="12.75">
      <c r="A10">
        <f t="shared" si="5"/>
        <v>8</v>
      </c>
      <c r="B10">
        <v>11.64</v>
      </c>
      <c r="C10">
        <f t="shared" si="0"/>
        <v>2.454447442303292</v>
      </c>
      <c r="D10">
        <f t="shared" si="1"/>
        <v>12.36</v>
      </c>
      <c r="E10">
        <f t="shared" si="2"/>
        <v>2.514465452029545</v>
      </c>
      <c r="F10">
        <f t="shared" si="6"/>
        <v>0.000361108</v>
      </c>
      <c r="G10">
        <v>120</v>
      </c>
      <c r="H10">
        <f t="shared" si="3"/>
        <v>130</v>
      </c>
      <c r="I10" t="e">
        <f t="shared" si="4"/>
        <v>#NUM!</v>
      </c>
    </row>
    <row r="11" spans="1:9" ht="12.75">
      <c r="A11">
        <f t="shared" si="5"/>
        <v>9</v>
      </c>
      <c r="B11">
        <v>11.64</v>
      </c>
      <c r="C11">
        <f t="shared" si="0"/>
        <v>2.454447442303292</v>
      </c>
      <c r="D11">
        <f t="shared" si="1"/>
        <v>12.45</v>
      </c>
      <c r="E11">
        <f t="shared" si="2"/>
        <v>2.5217206229107165</v>
      </c>
      <c r="F11">
        <f t="shared" si="6"/>
        <v>0.000361974</v>
      </c>
      <c r="G11">
        <v>120</v>
      </c>
      <c r="H11">
        <f t="shared" si="3"/>
        <v>128.5</v>
      </c>
      <c r="I11" t="e">
        <f t="shared" si="4"/>
        <v>#NUM!</v>
      </c>
    </row>
    <row r="12" spans="1:9" ht="12.75">
      <c r="A12">
        <f t="shared" si="5"/>
        <v>10</v>
      </c>
      <c r="B12">
        <v>11.64</v>
      </c>
      <c r="C12">
        <f t="shared" si="0"/>
        <v>2.454447442303292</v>
      </c>
      <c r="D12">
        <f t="shared" si="1"/>
        <v>12.540000000000001</v>
      </c>
      <c r="E12">
        <f t="shared" si="2"/>
        <v>2.5289235352047745</v>
      </c>
      <c r="F12">
        <f t="shared" si="6"/>
        <v>0.00036284</v>
      </c>
      <c r="G12">
        <v>120</v>
      </c>
      <c r="H12">
        <f t="shared" si="3"/>
        <v>127</v>
      </c>
      <c r="I12" t="e">
        <f t="shared" si="4"/>
        <v>#NUM!</v>
      </c>
    </row>
    <row r="13" spans="1:9" ht="12.75">
      <c r="A13">
        <f t="shared" si="5"/>
        <v>11</v>
      </c>
      <c r="B13">
        <v>11.64</v>
      </c>
      <c r="C13">
        <f t="shared" si="0"/>
        <v>2.454447442303292</v>
      </c>
      <c r="D13">
        <f t="shared" si="1"/>
        <v>12.629999999999999</v>
      </c>
      <c r="E13">
        <f t="shared" si="2"/>
        <v>2.5360749363624</v>
      </c>
      <c r="F13">
        <f t="shared" si="6"/>
        <v>0.000363706</v>
      </c>
      <c r="G13">
        <v>120</v>
      </c>
      <c r="H13">
        <f t="shared" si="3"/>
        <v>125.5</v>
      </c>
      <c r="I13" t="e">
        <f t="shared" si="4"/>
        <v>#NUM!</v>
      </c>
    </row>
    <row r="14" spans="1:9" ht="12.75">
      <c r="A14">
        <f t="shared" si="5"/>
        <v>12</v>
      </c>
      <c r="B14">
        <v>11.64</v>
      </c>
      <c r="C14">
        <f t="shared" si="0"/>
        <v>2.454447442303292</v>
      </c>
      <c r="D14">
        <f t="shared" si="1"/>
        <v>12.72</v>
      </c>
      <c r="E14">
        <f t="shared" si="2"/>
        <v>2.543175557911976</v>
      </c>
      <c r="F14">
        <f t="shared" si="6"/>
        <v>0.000364572</v>
      </c>
      <c r="G14">
        <v>120</v>
      </c>
      <c r="H14">
        <f t="shared" si="3"/>
        <v>124</v>
      </c>
      <c r="I14" t="e">
        <f t="shared" si="4"/>
        <v>#NUM!</v>
      </c>
    </row>
    <row r="15" spans="1:9" ht="12.75">
      <c r="A15">
        <f t="shared" si="5"/>
        <v>13</v>
      </c>
      <c r="B15">
        <v>11.64</v>
      </c>
      <c r="C15">
        <f t="shared" si="0"/>
        <v>2.454447442303292</v>
      </c>
      <c r="D15">
        <f t="shared" si="1"/>
        <v>12.809999999999999</v>
      </c>
      <c r="E15">
        <f t="shared" si="2"/>
        <v>2.5502261159086426</v>
      </c>
      <c r="F15">
        <f t="shared" si="6"/>
        <v>0.000365438</v>
      </c>
      <c r="G15">
        <v>120</v>
      </c>
      <c r="H15">
        <f t="shared" si="3"/>
        <v>122.5</v>
      </c>
      <c r="I15" t="e">
        <f t="shared" si="4"/>
        <v>#NUM!</v>
      </c>
    </row>
    <row r="16" spans="1:9" ht="12.75">
      <c r="A16">
        <f t="shared" si="5"/>
        <v>14</v>
      </c>
      <c r="B16">
        <v>11.64</v>
      </c>
      <c r="C16">
        <f t="shared" si="0"/>
        <v>2.454447442303292</v>
      </c>
      <c r="D16">
        <f t="shared" si="1"/>
        <v>12.9</v>
      </c>
      <c r="E16">
        <f t="shared" si="2"/>
        <v>2.5572273113676265</v>
      </c>
      <c r="F16">
        <f t="shared" si="6"/>
        <v>0.000366304</v>
      </c>
      <c r="G16">
        <v>120</v>
      </c>
      <c r="H16">
        <f t="shared" si="3"/>
        <v>121</v>
      </c>
      <c r="I16" t="e">
        <f t="shared" si="4"/>
        <v>#NUM!</v>
      </c>
    </row>
    <row r="17" spans="1:9" ht="12.75">
      <c r="A17">
        <f t="shared" si="5"/>
        <v>15</v>
      </c>
      <c r="B17">
        <v>11.64</v>
      </c>
      <c r="C17">
        <f t="shared" si="0"/>
        <v>2.454447442303292</v>
      </c>
      <c r="D17">
        <f t="shared" si="1"/>
        <v>12.990000000000002</v>
      </c>
      <c r="E17">
        <f t="shared" si="2"/>
        <v>2.5641798306825083</v>
      </c>
      <c r="F17">
        <f t="shared" si="6"/>
        <v>0.00036717</v>
      </c>
      <c r="G17">
        <v>120</v>
      </c>
      <c r="H17">
        <f t="shared" si="3"/>
        <v>119.5</v>
      </c>
      <c r="I17" t="e">
        <f t="shared" si="4"/>
        <v>#NUM!</v>
      </c>
    </row>
    <row r="18" spans="1:9" ht="12.75">
      <c r="A18">
        <f t="shared" si="5"/>
        <v>16</v>
      </c>
      <c r="B18">
        <v>11.64</v>
      </c>
      <c r="C18">
        <f t="shared" si="0"/>
        <v>2.454447442303292</v>
      </c>
      <c r="D18">
        <f t="shared" si="1"/>
        <v>13.08</v>
      </c>
      <c r="E18">
        <f t="shared" si="2"/>
        <v>2.5710843460290524</v>
      </c>
      <c r="F18">
        <f t="shared" si="6"/>
        <v>0.000368036</v>
      </c>
      <c r="G18">
        <v>120</v>
      </c>
      <c r="H18">
        <f t="shared" si="3"/>
        <v>118</v>
      </c>
      <c r="I18" t="e">
        <f t="shared" si="4"/>
        <v>#NUM!</v>
      </c>
    </row>
    <row r="19" spans="1:9" ht="12.75">
      <c r="A19">
        <f t="shared" si="5"/>
        <v>17</v>
      </c>
      <c r="B19">
        <v>11.64</v>
      </c>
      <c r="C19">
        <f t="shared" si="0"/>
        <v>2.454447442303292</v>
      </c>
      <c r="D19">
        <f t="shared" si="1"/>
        <v>13.170000000000002</v>
      </c>
      <c r="E19">
        <f t="shared" si="2"/>
        <v>2.5779415157551897</v>
      </c>
      <c r="F19">
        <f t="shared" si="6"/>
        <v>0.000368902</v>
      </c>
      <c r="G19">
        <v>120</v>
      </c>
      <c r="H19">
        <f t="shared" si="3"/>
        <v>116.5</v>
      </c>
      <c r="I19" t="e">
        <f t="shared" si="4"/>
        <v>#NUM!</v>
      </c>
    </row>
    <row r="20" spans="1:9" ht="12.75">
      <c r="A20">
        <f t="shared" si="5"/>
        <v>18</v>
      </c>
      <c r="B20">
        <v>11.64</v>
      </c>
      <c r="C20">
        <f t="shared" si="0"/>
        <v>2.454447442303292</v>
      </c>
      <c r="D20">
        <f t="shared" si="1"/>
        <v>13.26</v>
      </c>
      <c r="E20">
        <f t="shared" si="2"/>
        <v>2.5847519847577165</v>
      </c>
      <c r="F20">
        <f t="shared" si="6"/>
        <v>0.00036976800000000003</v>
      </c>
      <c r="G20">
        <v>120</v>
      </c>
      <c r="H20">
        <f t="shared" si="3"/>
        <v>115</v>
      </c>
      <c r="I20" t="e">
        <f t="shared" si="4"/>
        <v>#NUM!</v>
      </c>
    </row>
    <row r="21" spans="1:9" ht="12.75">
      <c r="A21">
        <f t="shared" si="5"/>
        <v>19</v>
      </c>
      <c r="B21">
        <v>11.64</v>
      </c>
      <c r="C21">
        <f t="shared" si="0"/>
        <v>2.454447442303292</v>
      </c>
      <c r="D21">
        <f t="shared" si="1"/>
        <v>13.350000000000001</v>
      </c>
      <c r="E21">
        <f t="shared" si="2"/>
        <v>2.591516384846259</v>
      </c>
      <c r="F21">
        <f t="shared" si="6"/>
        <v>0.000370634</v>
      </c>
      <c r="G21">
        <v>120</v>
      </c>
      <c r="H21">
        <f t="shared" si="3"/>
        <v>113.5</v>
      </c>
      <c r="I21" t="e">
        <f t="shared" si="4"/>
        <v>#NUM!</v>
      </c>
    </row>
    <row r="22" spans="1:9" ht="12.75">
      <c r="A22">
        <f t="shared" si="5"/>
        <v>20</v>
      </c>
      <c r="B22">
        <v>11.64</v>
      </c>
      <c r="C22">
        <f t="shared" si="0"/>
        <v>2.454447442303292</v>
      </c>
      <c r="D22">
        <f t="shared" si="1"/>
        <v>13.44</v>
      </c>
      <c r="E22">
        <f t="shared" si="2"/>
        <v>2.5982353350950036</v>
      </c>
      <c r="F22">
        <f t="shared" si="6"/>
        <v>0.0003715</v>
      </c>
      <c r="G22">
        <v>120</v>
      </c>
      <c r="H22">
        <f t="shared" si="3"/>
        <v>112</v>
      </c>
      <c r="I22" t="e">
        <f t="shared" si="4"/>
        <v>#NUM!</v>
      </c>
    </row>
    <row r="23" spans="1:9" ht="12.75">
      <c r="A23">
        <f t="shared" si="5"/>
        <v>21</v>
      </c>
      <c r="B23">
        <v>11.64</v>
      </c>
      <c r="C23">
        <f t="shared" si="0"/>
        <v>2.454447442303292</v>
      </c>
      <c r="D23">
        <f t="shared" si="1"/>
        <v>13.530000000000001</v>
      </c>
      <c r="E23">
        <f t="shared" si="2"/>
        <v>2.604909442182697</v>
      </c>
      <c r="F23">
        <f t="shared" si="6"/>
        <v>0.000372366</v>
      </c>
      <c r="G23">
        <v>120</v>
      </c>
      <c r="H23">
        <f t="shared" si="3"/>
        <v>110.5</v>
      </c>
      <c r="I23" t="e">
        <f t="shared" si="4"/>
        <v>#NUM!</v>
      </c>
    </row>
    <row r="24" spans="1:9" ht="12.75">
      <c r="A24">
        <f t="shared" si="5"/>
        <v>22</v>
      </c>
      <c r="B24">
        <v>11.64</v>
      </c>
      <c r="C24">
        <f t="shared" si="0"/>
        <v>2.454447442303292</v>
      </c>
      <c r="D24">
        <f t="shared" si="1"/>
        <v>13.62</v>
      </c>
      <c r="E24">
        <f t="shared" si="2"/>
        <v>2.611539300721366</v>
      </c>
      <c r="F24">
        <f t="shared" si="6"/>
        <v>0.000373232</v>
      </c>
      <c r="G24">
        <v>120</v>
      </c>
      <c r="H24">
        <f t="shared" si="3"/>
        <v>109</v>
      </c>
      <c r="I24" t="e">
        <f t="shared" si="4"/>
        <v>#NUM!</v>
      </c>
    </row>
    <row r="25" spans="1:9" ht="12.75">
      <c r="A25">
        <f t="shared" si="5"/>
        <v>23</v>
      </c>
      <c r="B25">
        <v>11.64</v>
      </c>
      <c r="C25">
        <f t="shared" si="0"/>
        <v>2.454447442303292</v>
      </c>
      <c r="D25">
        <f t="shared" si="1"/>
        <v>13.71</v>
      </c>
      <c r="E25">
        <f t="shared" si="2"/>
        <v>2.6181254935742233</v>
      </c>
      <c r="F25">
        <f t="shared" si="6"/>
        <v>0.000374098</v>
      </c>
      <c r="G25">
        <v>120</v>
      </c>
      <c r="H25">
        <f t="shared" si="3"/>
        <v>107.5</v>
      </c>
      <c r="I25" t="e">
        <f t="shared" si="4"/>
        <v>#NUM!</v>
      </c>
    </row>
    <row r="26" spans="1:9" ht="12.75">
      <c r="A26">
        <f t="shared" si="5"/>
        <v>24</v>
      </c>
      <c r="B26">
        <v>11.64</v>
      </c>
      <c r="C26">
        <f t="shared" si="0"/>
        <v>2.454447442303292</v>
      </c>
      <c r="D26">
        <f t="shared" si="1"/>
        <v>13.8</v>
      </c>
      <c r="E26">
        <f t="shared" si="2"/>
        <v>2.624668592163159</v>
      </c>
      <c r="F26">
        <f t="shared" si="6"/>
        <v>0.000374964</v>
      </c>
      <c r="G26">
        <v>120</v>
      </c>
      <c r="H26">
        <f t="shared" si="3"/>
        <v>106</v>
      </c>
      <c r="I26" t="e">
        <f t="shared" si="4"/>
        <v>#NUM!</v>
      </c>
    </row>
    <row r="27" spans="1:9" ht="12.75">
      <c r="A27">
        <f t="shared" si="5"/>
        <v>25</v>
      </c>
      <c r="B27">
        <v>11.64</v>
      </c>
      <c r="C27">
        <f t="shared" si="0"/>
        <v>2.454447442303292</v>
      </c>
      <c r="D27">
        <f t="shared" si="1"/>
        <v>13.889999999999999</v>
      </c>
      <c r="E27">
        <f t="shared" si="2"/>
        <v>2.6311691567662523</v>
      </c>
      <c r="F27">
        <f t="shared" si="6"/>
        <v>0.00037583</v>
      </c>
      <c r="G27">
        <v>120</v>
      </c>
      <c r="H27">
        <f t="shared" si="3"/>
        <v>104.5</v>
      </c>
      <c r="I27" t="e">
        <f t="shared" si="4"/>
        <v>#NUM!</v>
      </c>
    </row>
    <row r="28" spans="1:9" ht="12.75">
      <c r="A28">
        <f t="shared" si="5"/>
        <v>26</v>
      </c>
      <c r="B28">
        <v>11.64</v>
      </c>
      <c r="C28">
        <f t="shared" si="0"/>
        <v>2.454447442303292</v>
      </c>
      <c r="D28">
        <f t="shared" si="1"/>
        <v>13.98</v>
      </c>
      <c r="E28">
        <f t="shared" si="2"/>
        <v>2.637627736805664</v>
      </c>
      <c r="F28">
        <f t="shared" si="6"/>
        <v>0.000376696</v>
      </c>
      <c r="G28">
        <v>120</v>
      </c>
      <c r="H28">
        <f t="shared" si="3"/>
        <v>103</v>
      </c>
      <c r="I28" t="e">
        <f t="shared" si="4"/>
        <v>#NUM!</v>
      </c>
    </row>
    <row r="29" spans="1:9" ht="12.75">
      <c r="A29">
        <f t="shared" si="5"/>
        <v>27</v>
      </c>
      <c r="B29">
        <v>11.64</v>
      </c>
      <c r="C29">
        <f t="shared" si="0"/>
        <v>2.454447442303292</v>
      </c>
      <c r="D29">
        <f t="shared" si="1"/>
        <v>14.069999999999999</v>
      </c>
      <c r="E29">
        <f t="shared" si="2"/>
        <v>2.6440448711262974</v>
      </c>
      <c r="F29">
        <f t="shared" si="6"/>
        <v>0.000377562</v>
      </c>
      <c r="G29">
        <v>120</v>
      </c>
      <c r="H29">
        <f t="shared" si="3"/>
        <v>101.5</v>
      </c>
      <c r="I29" t="e">
        <f t="shared" si="4"/>
        <v>#NUM!</v>
      </c>
    </row>
    <row r="30" spans="1:9" ht="12.75">
      <c r="A30">
        <f t="shared" si="5"/>
        <v>28</v>
      </c>
      <c r="B30">
        <v>11.64</v>
      </c>
      <c r="C30">
        <f t="shared" si="0"/>
        <v>2.454447442303292</v>
      </c>
      <c r="D30">
        <f t="shared" si="1"/>
        <v>14.16</v>
      </c>
      <c r="E30">
        <f t="shared" si="2"/>
        <v>2.6504210882655737</v>
      </c>
      <c r="F30">
        <f t="shared" si="6"/>
        <v>0.000378428</v>
      </c>
      <c r="G30">
        <v>120</v>
      </c>
      <c r="H30">
        <f t="shared" si="3"/>
        <v>100</v>
      </c>
      <c r="I30" t="e">
        <f t="shared" si="4"/>
        <v>#NUM!</v>
      </c>
    </row>
    <row r="31" spans="1:9" ht="12.75">
      <c r="A31">
        <f t="shared" si="5"/>
        <v>29</v>
      </c>
      <c r="B31">
        <v>11.64</v>
      </c>
      <c r="C31">
        <f t="shared" si="0"/>
        <v>2.454447442303292</v>
      </c>
      <c r="D31">
        <f t="shared" si="1"/>
        <v>14.250000000000002</v>
      </c>
      <c r="E31">
        <f t="shared" si="2"/>
        <v>2.6567569067146595</v>
      </c>
      <c r="F31">
        <f t="shared" si="6"/>
        <v>0.000379294</v>
      </c>
      <c r="G31">
        <v>120</v>
      </c>
      <c r="H31">
        <f t="shared" si="3"/>
        <v>98.5</v>
      </c>
      <c r="I31" t="e">
        <f t="shared" si="4"/>
        <v>#NUM!</v>
      </c>
    </row>
    <row r="32" spans="1:9" ht="12.75">
      <c r="A32">
        <f t="shared" si="5"/>
        <v>30</v>
      </c>
      <c r="B32">
        <v>11.64</v>
      </c>
      <c r="C32">
        <f t="shared" si="0"/>
        <v>2.454447442303292</v>
      </c>
      <c r="D32">
        <f t="shared" si="1"/>
        <v>14.34</v>
      </c>
      <c r="E32">
        <f t="shared" si="2"/>
        <v>2.663052835171474</v>
      </c>
      <c r="F32">
        <f t="shared" si="6"/>
        <v>0.00038016</v>
      </c>
      <c r="G32">
        <v>120</v>
      </c>
      <c r="H32">
        <f t="shared" si="3"/>
        <v>97</v>
      </c>
      <c r="I32" t="e">
        <f t="shared" si="4"/>
        <v>#NUM!</v>
      </c>
    </row>
    <row r="33" spans="1:9" ht="12.75">
      <c r="A33">
        <f t="shared" si="5"/>
        <v>31</v>
      </c>
      <c r="B33">
        <v>11.64</v>
      </c>
      <c r="C33">
        <f t="shared" si="0"/>
        <v>2.454447442303292</v>
      </c>
      <c r="D33">
        <f t="shared" si="1"/>
        <v>14.430000000000001</v>
      </c>
      <c r="E33">
        <f t="shared" si="2"/>
        <v>2.6693093727857797</v>
      </c>
      <c r="F33">
        <f t="shared" si="6"/>
        <v>0.000381026</v>
      </c>
      <c r="G33">
        <v>120</v>
      </c>
      <c r="H33">
        <f t="shared" si="3"/>
        <v>95.5</v>
      </c>
      <c r="I33" t="e">
        <f t="shared" si="4"/>
        <v>#NUM!</v>
      </c>
    </row>
    <row r="34" spans="1:9" ht="12.75">
      <c r="A34">
        <f t="shared" si="5"/>
        <v>32</v>
      </c>
      <c r="B34">
        <v>11.64</v>
      </c>
      <c r="C34">
        <f t="shared" si="0"/>
        <v>2.454447442303292</v>
      </c>
      <c r="D34">
        <f t="shared" si="1"/>
        <v>14.52</v>
      </c>
      <c r="E34">
        <f t="shared" si="2"/>
        <v>2.67552700939665</v>
      </c>
      <c r="F34">
        <f t="shared" si="6"/>
        <v>0.000381892</v>
      </c>
      <c r="G34">
        <v>120</v>
      </c>
      <c r="H34">
        <f t="shared" si="3"/>
        <v>94</v>
      </c>
      <c r="I34" t="e">
        <f t="shared" si="4"/>
        <v>#NUM!</v>
      </c>
    </row>
    <row r="35" spans="1:9" ht="12.75">
      <c r="A35">
        <f t="shared" si="5"/>
        <v>33</v>
      </c>
      <c r="B35">
        <v>11.64</v>
      </c>
      <c r="C35">
        <f t="shared" si="0"/>
        <v>2.454447442303292</v>
      </c>
      <c r="D35">
        <f t="shared" si="1"/>
        <v>14.610000000000001</v>
      </c>
      <c r="E35">
        <f t="shared" si="2"/>
        <v>2.6817062257626083</v>
      </c>
      <c r="F35">
        <f t="shared" si="6"/>
        <v>0.000382758</v>
      </c>
      <c r="G35">
        <v>120</v>
      </c>
      <c r="H35">
        <f t="shared" si="3"/>
        <v>92.5</v>
      </c>
      <c r="I35" t="e">
        <f t="shared" si="4"/>
        <v>#NUM!</v>
      </c>
    </row>
    <row r="36" spans="1:9" ht="12.75">
      <c r="A36">
        <f t="shared" si="5"/>
        <v>34</v>
      </c>
      <c r="B36">
        <v>11.64</v>
      </c>
      <c r="C36">
        <f t="shared" si="0"/>
        <v>2.454447442303292</v>
      </c>
      <c r="D36">
        <f t="shared" si="1"/>
        <v>14.7</v>
      </c>
      <c r="E36">
        <f t="shared" si="2"/>
        <v>2.6878474937846906</v>
      </c>
      <c r="F36">
        <f t="shared" si="6"/>
        <v>0.000383624</v>
      </c>
      <c r="G36">
        <v>120</v>
      </c>
      <c r="H36">
        <f t="shared" si="3"/>
        <v>91</v>
      </c>
      <c r="I36" t="e">
        <f t="shared" si="4"/>
        <v>#NUM!</v>
      </c>
    </row>
    <row r="37" spans="1:9" ht="12.75">
      <c r="A37">
        <f t="shared" si="5"/>
        <v>35</v>
      </c>
      <c r="B37">
        <v>11.64</v>
      </c>
      <c r="C37">
        <f t="shared" si="0"/>
        <v>2.454447442303292</v>
      </c>
      <c r="D37">
        <f t="shared" si="1"/>
        <v>14.790000000000001</v>
      </c>
      <c r="E37">
        <f t="shared" si="2"/>
        <v>2.6939512767227085</v>
      </c>
      <c r="F37">
        <f t="shared" si="6"/>
        <v>0.00038449</v>
      </c>
      <c r="G37">
        <v>120</v>
      </c>
      <c r="H37">
        <f t="shared" si="3"/>
        <v>89.5</v>
      </c>
      <c r="I37" t="e">
        <f t="shared" si="4"/>
        <v>#NUM!</v>
      </c>
    </row>
    <row r="38" spans="1:9" ht="12.75">
      <c r="A38">
        <f t="shared" si="5"/>
        <v>36</v>
      </c>
      <c r="B38">
        <v>11.64</v>
      </c>
      <c r="C38">
        <f t="shared" si="0"/>
        <v>2.454447442303292</v>
      </c>
      <c r="D38">
        <f t="shared" si="1"/>
        <v>14.879999999999999</v>
      </c>
      <c r="E38">
        <f t="shared" si="2"/>
        <v>2.7000180294049456</v>
      </c>
      <c r="F38">
        <f t="shared" si="6"/>
        <v>0.000385356</v>
      </c>
      <c r="G38">
        <v>120</v>
      </c>
      <c r="H38">
        <f t="shared" si="3"/>
        <v>88</v>
      </c>
      <c r="I38" t="e">
        <f t="shared" si="4"/>
        <v>#NUM!</v>
      </c>
    </row>
    <row r="39" spans="1:9" ht="12.75">
      <c r="A39">
        <f t="shared" si="5"/>
        <v>37</v>
      </c>
      <c r="B39">
        <v>11.64</v>
      </c>
      <c r="C39">
        <f t="shared" si="0"/>
        <v>2.454447442303292</v>
      </c>
      <c r="D39">
        <f t="shared" si="1"/>
        <v>14.97</v>
      </c>
      <c r="E39">
        <f t="shared" si="2"/>
        <v>2.706048198431537</v>
      </c>
      <c r="F39">
        <f t="shared" si="6"/>
        <v>0.000386222</v>
      </c>
      <c r="G39">
        <v>120</v>
      </c>
      <c r="H39">
        <f t="shared" si="3"/>
        <v>86.5</v>
      </c>
      <c r="I39" t="e">
        <f t="shared" si="4"/>
        <v>#NUM!</v>
      </c>
    </row>
    <row r="40" spans="1:9" ht="12.75">
      <c r="A40">
        <f t="shared" si="5"/>
        <v>38</v>
      </c>
      <c r="B40">
        <v>11.64</v>
      </c>
      <c r="C40">
        <f t="shared" si="0"/>
        <v>2.454447442303292</v>
      </c>
      <c r="D40">
        <f t="shared" si="1"/>
        <v>15.06</v>
      </c>
      <c r="E40">
        <f t="shared" si="2"/>
        <v>2.7120422223717475</v>
      </c>
      <c r="F40">
        <f t="shared" si="6"/>
        <v>0.000387088</v>
      </c>
      <c r="G40">
        <v>120</v>
      </c>
      <c r="H40">
        <f t="shared" si="3"/>
        <v>85</v>
      </c>
      <c r="I40" t="e">
        <f t="shared" si="4"/>
        <v>#NUM!</v>
      </c>
    </row>
    <row r="41" spans="1:9" ht="12.75">
      <c r="A41">
        <f t="shared" si="5"/>
        <v>39</v>
      </c>
      <c r="B41">
        <v>11.64</v>
      </c>
      <c r="C41">
        <f t="shared" si="0"/>
        <v>2.454447442303292</v>
      </c>
      <c r="D41">
        <f t="shared" si="1"/>
        <v>15.15</v>
      </c>
      <c r="E41">
        <f t="shared" si="2"/>
        <v>2.7180005319553784</v>
      </c>
      <c r="F41">
        <f t="shared" si="6"/>
        <v>0.000387954</v>
      </c>
      <c r="G41">
        <v>120</v>
      </c>
      <c r="H41">
        <f t="shared" si="3"/>
        <v>83.5</v>
      </c>
      <c r="I41" t="e">
        <f t="shared" si="4"/>
        <v>#NUM!</v>
      </c>
    </row>
    <row r="42" spans="1:9" ht="12.75">
      <c r="A42">
        <f t="shared" si="5"/>
        <v>40</v>
      </c>
      <c r="B42">
        <v>11.64</v>
      </c>
      <c r="C42">
        <f t="shared" si="0"/>
        <v>2.454447442303292</v>
      </c>
      <c r="D42">
        <f t="shared" si="1"/>
        <v>15.24</v>
      </c>
      <c r="E42">
        <f t="shared" si="2"/>
        <v>2.7239235502585</v>
      </c>
      <c r="F42">
        <f t="shared" si="6"/>
        <v>0.00038882</v>
      </c>
      <c r="G42">
        <v>120</v>
      </c>
      <c r="H42">
        <f t="shared" si="3"/>
        <v>82</v>
      </c>
      <c r="I42" t="e">
        <f t="shared" si="4"/>
        <v>#NUM!</v>
      </c>
    </row>
    <row r="43" spans="1:9" ht="12.75">
      <c r="A43">
        <f aca="true" t="shared" si="7" ref="A43:A83">A2</f>
        <v>0</v>
      </c>
      <c r="I43">
        <f>H2-((C2-E2)/F2)^0.5</f>
        <v>142</v>
      </c>
    </row>
    <row r="44" spans="1:9" ht="12.75">
      <c r="A44">
        <f t="shared" si="7"/>
        <v>1</v>
      </c>
      <c r="I44" t="e">
        <f aca="true" t="shared" si="8" ref="I44:I83">H3-((C3-E3)/F3)^0.5</f>
        <v>#NUM!</v>
      </c>
    </row>
    <row r="45" spans="1:9" ht="12.75">
      <c r="A45">
        <f t="shared" si="7"/>
        <v>2</v>
      </c>
      <c r="I45" t="e">
        <f t="shared" si="8"/>
        <v>#NUM!</v>
      </c>
    </row>
    <row r="46" spans="1:9" ht="12.75">
      <c r="A46">
        <f t="shared" si="7"/>
        <v>3</v>
      </c>
      <c r="I46" t="e">
        <f t="shared" si="8"/>
        <v>#NUM!</v>
      </c>
    </row>
    <row r="47" spans="1:9" ht="12.75">
      <c r="A47">
        <f t="shared" si="7"/>
        <v>4</v>
      </c>
      <c r="I47" t="e">
        <f t="shared" si="8"/>
        <v>#NUM!</v>
      </c>
    </row>
    <row r="48" spans="1:9" ht="12.75">
      <c r="A48">
        <f t="shared" si="7"/>
        <v>5</v>
      </c>
      <c r="I48" t="e">
        <f t="shared" si="8"/>
        <v>#NUM!</v>
      </c>
    </row>
    <row r="49" spans="1:9" ht="12.75">
      <c r="A49">
        <f t="shared" si="7"/>
        <v>6</v>
      </c>
      <c r="I49" t="e">
        <f t="shared" si="8"/>
        <v>#NUM!</v>
      </c>
    </row>
    <row r="50" spans="1:9" ht="12.75">
      <c r="A50">
        <f t="shared" si="7"/>
        <v>7</v>
      </c>
      <c r="I50" t="e">
        <f t="shared" si="8"/>
        <v>#NUM!</v>
      </c>
    </row>
    <row r="51" spans="1:9" ht="12.75">
      <c r="A51">
        <f t="shared" si="7"/>
        <v>8</v>
      </c>
      <c r="I51" t="e">
        <f t="shared" si="8"/>
        <v>#NUM!</v>
      </c>
    </row>
    <row r="52" spans="1:9" ht="12.75">
      <c r="A52">
        <f t="shared" si="7"/>
        <v>9</v>
      </c>
      <c r="I52" t="e">
        <f t="shared" si="8"/>
        <v>#NUM!</v>
      </c>
    </row>
    <row r="53" spans="1:9" ht="12.75">
      <c r="A53">
        <f t="shared" si="7"/>
        <v>10</v>
      </c>
      <c r="I53" t="e">
        <f t="shared" si="8"/>
        <v>#NUM!</v>
      </c>
    </row>
    <row r="54" spans="1:9" ht="12.75">
      <c r="A54">
        <f t="shared" si="7"/>
        <v>11</v>
      </c>
      <c r="I54" t="e">
        <f t="shared" si="8"/>
        <v>#NUM!</v>
      </c>
    </row>
    <row r="55" spans="1:9" ht="12.75">
      <c r="A55">
        <f t="shared" si="7"/>
        <v>12</v>
      </c>
      <c r="I55" t="e">
        <f t="shared" si="8"/>
        <v>#NUM!</v>
      </c>
    </row>
    <row r="56" spans="1:9" ht="12.75">
      <c r="A56">
        <f t="shared" si="7"/>
        <v>13</v>
      </c>
      <c r="I56" t="e">
        <f t="shared" si="8"/>
        <v>#NUM!</v>
      </c>
    </row>
    <row r="57" spans="1:9" ht="12.75">
      <c r="A57">
        <f t="shared" si="7"/>
        <v>14</v>
      </c>
      <c r="I57" t="e">
        <f t="shared" si="8"/>
        <v>#NUM!</v>
      </c>
    </row>
    <row r="58" spans="1:9" ht="12.75">
      <c r="A58">
        <f t="shared" si="7"/>
        <v>15</v>
      </c>
      <c r="I58" t="e">
        <f t="shared" si="8"/>
        <v>#NUM!</v>
      </c>
    </row>
    <row r="59" spans="1:9" ht="12.75">
      <c r="A59">
        <f t="shared" si="7"/>
        <v>16</v>
      </c>
      <c r="I59" t="e">
        <f t="shared" si="8"/>
        <v>#NUM!</v>
      </c>
    </row>
    <row r="60" spans="1:9" ht="12.75">
      <c r="A60">
        <f t="shared" si="7"/>
        <v>17</v>
      </c>
      <c r="I60" t="e">
        <f t="shared" si="8"/>
        <v>#NUM!</v>
      </c>
    </row>
    <row r="61" spans="1:9" ht="12.75">
      <c r="A61">
        <f t="shared" si="7"/>
        <v>18</v>
      </c>
      <c r="I61" t="e">
        <f t="shared" si="8"/>
        <v>#NUM!</v>
      </c>
    </row>
    <row r="62" spans="1:9" ht="12.75">
      <c r="A62">
        <f t="shared" si="7"/>
        <v>19</v>
      </c>
      <c r="I62" t="e">
        <f t="shared" si="8"/>
        <v>#NUM!</v>
      </c>
    </row>
    <row r="63" spans="1:9" ht="12.75">
      <c r="A63">
        <f t="shared" si="7"/>
        <v>20</v>
      </c>
      <c r="I63" t="e">
        <f t="shared" si="8"/>
        <v>#NUM!</v>
      </c>
    </row>
    <row r="64" spans="1:9" ht="12.75">
      <c r="A64">
        <f t="shared" si="7"/>
        <v>21</v>
      </c>
      <c r="I64" t="e">
        <f t="shared" si="8"/>
        <v>#NUM!</v>
      </c>
    </row>
    <row r="65" spans="1:9" ht="12.75">
      <c r="A65">
        <f t="shared" si="7"/>
        <v>22</v>
      </c>
      <c r="I65" t="e">
        <f t="shared" si="8"/>
        <v>#NUM!</v>
      </c>
    </row>
    <row r="66" spans="1:9" ht="12.75">
      <c r="A66">
        <f t="shared" si="7"/>
        <v>23</v>
      </c>
      <c r="I66" t="e">
        <f t="shared" si="8"/>
        <v>#NUM!</v>
      </c>
    </row>
    <row r="67" spans="1:9" ht="12.75">
      <c r="A67">
        <f t="shared" si="7"/>
        <v>24</v>
      </c>
      <c r="I67" t="e">
        <f t="shared" si="8"/>
        <v>#NUM!</v>
      </c>
    </row>
    <row r="68" spans="1:9" ht="12.75">
      <c r="A68">
        <f t="shared" si="7"/>
        <v>25</v>
      </c>
      <c r="I68" t="e">
        <f t="shared" si="8"/>
        <v>#NUM!</v>
      </c>
    </row>
    <row r="69" spans="1:9" ht="12.75">
      <c r="A69">
        <f t="shared" si="7"/>
        <v>26</v>
      </c>
      <c r="I69" t="e">
        <f t="shared" si="8"/>
        <v>#NUM!</v>
      </c>
    </row>
    <row r="70" spans="1:9" ht="12.75">
      <c r="A70">
        <f t="shared" si="7"/>
        <v>27</v>
      </c>
      <c r="I70" t="e">
        <f t="shared" si="8"/>
        <v>#NUM!</v>
      </c>
    </row>
    <row r="71" spans="1:9" ht="12.75">
      <c r="A71">
        <f t="shared" si="7"/>
        <v>28</v>
      </c>
      <c r="I71" t="e">
        <f t="shared" si="8"/>
        <v>#NUM!</v>
      </c>
    </row>
    <row r="72" spans="1:9" ht="12.75">
      <c r="A72">
        <f t="shared" si="7"/>
        <v>29</v>
      </c>
      <c r="I72" t="e">
        <f t="shared" si="8"/>
        <v>#NUM!</v>
      </c>
    </row>
    <row r="73" spans="1:9" ht="12.75">
      <c r="A73">
        <f t="shared" si="7"/>
        <v>30</v>
      </c>
      <c r="I73" t="e">
        <f t="shared" si="8"/>
        <v>#NUM!</v>
      </c>
    </row>
    <row r="74" spans="1:9" ht="12.75">
      <c r="A74">
        <f t="shared" si="7"/>
        <v>31</v>
      </c>
      <c r="I74" t="e">
        <f t="shared" si="8"/>
        <v>#NUM!</v>
      </c>
    </row>
    <row r="75" spans="1:9" ht="12.75">
      <c r="A75">
        <f t="shared" si="7"/>
        <v>32</v>
      </c>
      <c r="I75" t="e">
        <f t="shared" si="8"/>
        <v>#NUM!</v>
      </c>
    </row>
    <row r="76" spans="1:9" ht="12.75">
      <c r="A76">
        <f t="shared" si="7"/>
        <v>33</v>
      </c>
      <c r="I76" t="e">
        <f t="shared" si="8"/>
        <v>#NUM!</v>
      </c>
    </row>
    <row r="77" spans="1:9" ht="12.75">
      <c r="A77">
        <f t="shared" si="7"/>
        <v>34</v>
      </c>
      <c r="I77" t="e">
        <f t="shared" si="8"/>
        <v>#NUM!</v>
      </c>
    </row>
    <row r="78" spans="1:9" ht="12.75">
      <c r="A78">
        <f t="shared" si="7"/>
        <v>35</v>
      </c>
      <c r="I78" t="e">
        <f t="shared" si="8"/>
        <v>#NUM!</v>
      </c>
    </row>
    <row r="79" spans="1:9" ht="12.75">
      <c r="A79">
        <f t="shared" si="7"/>
        <v>36</v>
      </c>
      <c r="I79" t="e">
        <f t="shared" si="8"/>
        <v>#NUM!</v>
      </c>
    </row>
    <row r="80" spans="1:9" ht="12.75">
      <c r="A80">
        <f t="shared" si="7"/>
        <v>37</v>
      </c>
      <c r="I80" t="e">
        <f t="shared" si="8"/>
        <v>#NUM!</v>
      </c>
    </row>
    <row r="81" spans="1:9" ht="12.75">
      <c r="A81">
        <f t="shared" si="7"/>
        <v>38</v>
      </c>
      <c r="I81" t="e">
        <f t="shared" si="8"/>
        <v>#NUM!</v>
      </c>
    </row>
    <row r="82" spans="1:9" ht="12.75">
      <c r="A82">
        <f t="shared" si="7"/>
        <v>39</v>
      </c>
      <c r="I82" t="e">
        <f t="shared" si="8"/>
        <v>#NUM!</v>
      </c>
    </row>
    <row r="83" spans="1:9" ht="12.75">
      <c r="A83">
        <f t="shared" si="7"/>
        <v>40</v>
      </c>
      <c r="I83" t="e">
        <f t="shared" si="8"/>
        <v>#NUM!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J67"/>
  <sheetViews>
    <sheetView workbookViewId="0" topLeftCell="A1">
      <selection activeCell="F42" sqref="F42"/>
    </sheetView>
  </sheetViews>
  <sheetFormatPr defaultColWidth="9.140625" defaultRowHeight="12.75"/>
  <cols>
    <col min="1" max="4" width="11.140625" style="0" customWidth="1"/>
    <col min="5" max="5" width="12.7109375" style="0" customWidth="1"/>
    <col min="6" max="16384" width="11.140625" style="0" customWidth="1"/>
  </cols>
  <sheetData>
    <row r="1" spans="1:10" ht="14.2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</v>
      </c>
      <c r="G1" s="1" t="s">
        <v>3</v>
      </c>
      <c r="H1" s="1" t="s">
        <v>2</v>
      </c>
      <c r="I1" s="1" t="s">
        <v>4</v>
      </c>
      <c r="J1" s="1" t="s">
        <v>5</v>
      </c>
    </row>
    <row r="2" spans="1:10" ht="12.75">
      <c r="A2">
        <v>0</v>
      </c>
      <c r="B2">
        <v>20000</v>
      </c>
      <c r="C2">
        <f aca="true" t="shared" si="0" ref="C2:C65">LN(B2)</f>
        <v>9.903487552536127</v>
      </c>
      <c r="D2">
        <f>EXP(E2)</f>
        <v>0.24783303636722875</v>
      </c>
      <c r="E2">
        <f aca="true" t="shared" si="1" ref="E2:E33">(0.063*A2-1.395)/((1-A2/67)^0.5)</f>
        <v>-1.395</v>
      </c>
      <c r="F2">
        <f>8.66*10^-5*A2+6.73*10^-3</f>
        <v>0.006730000000000001</v>
      </c>
      <c r="G2">
        <v>120</v>
      </c>
      <c r="H2">
        <f aca="true" t="shared" si="2" ref="H2:H65">G2+22-1.5*A2</f>
        <v>142</v>
      </c>
      <c r="I2">
        <f>H2+((C2-E2)/F2)^0.5</f>
        <v>182.9734585068348</v>
      </c>
      <c r="J2">
        <f>H2-((C2-E2)/F2)^0.5</f>
        <v>101.02654149316521</v>
      </c>
    </row>
    <row r="3" spans="1:10" ht="12.75">
      <c r="A3">
        <f aca="true" t="shared" si="3" ref="A3:A66">A2+1</f>
        <v>1</v>
      </c>
      <c r="B3">
        <v>20000</v>
      </c>
      <c r="C3">
        <f t="shared" si="0"/>
        <v>9.903487552536127</v>
      </c>
      <c r="D3">
        <f aca="true" t="shared" si="4" ref="D3:D66">EXP(E3)</f>
        <v>0.26130865796599295</v>
      </c>
      <c r="E3">
        <f t="shared" si="1"/>
        <v>-1.342052972806283</v>
      </c>
      <c r="F3">
        <f aca="true" t="shared" si="5" ref="F3:F66">8.66*10^-5*A3+6.73*10^-3</f>
        <v>0.006816600000000001</v>
      </c>
      <c r="G3">
        <v>120</v>
      </c>
      <c r="H3">
        <f t="shared" si="2"/>
        <v>140.5</v>
      </c>
      <c r="I3">
        <f aca="true" t="shared" si="6" ref="I3:I66">H3+((C3-E3)/F3)^0.5</f>
        <v>181.11685217703146</v>
      </c>
      <c r="J3">
        <f aca="true" t="shared" si="7" ref="J3:J66">H3-((C3-E3)/F3)^0.5</f>
        <v>99.88314782296854</v>
      </c>
    </row>
    <row r="4" spans="1:10" ht="12.75">
      <c r="A4">
        <f t="shared" si="3"/>
        <v>2</v>
      </c>
      <c r="B4">
        <v>20000</v>
      </c>
      <c r="C4">
        <f t="shared" si="0"/>
        <v>9.903487552536127</v>
      </c>
      <c r="D4">
        <f t="shared" si="4"/>
        <v>0.2757184158908304</v>
      </c>
      <c r="E4">
        <f t="shared" si="1"/>
        <v>-1.288375166335788</v>
      </c>
      <c r="F4">
        <f t="shared" si="5"/>
        <v>0.006903200000000001</v>
      </c>
      <c r="G4">
        <v>120</v>
      </c>
      <c r="H4">
        <f t="shared" si="2"/>
        <v>139</v>
      </c>
      <c r="I4">
        <f t="shared" si="6"/>
        <v>179.26483828718818</v>
      </c>
      <c r="J4">
        <f t="shared" si="7"/>
        <v>98.7351617128118</v>
      </c>
    </row>
    <row r="5" spans="1:10" ht="12.75">
      <c r="A5">
        <f t="shared" si="3"/>
        <v>3</v>
      </c>
      <c r="B5">
        <v>20000</v>
      </c>
      <c r="C5">
        <f t="shared" si="0"/>
        <v>9.903487552536127</v>
      </c>
      <c r="D5">
        <f t="shared" si="4"/>
        <v>0.2911426486540785</v>
      </c>
      <c r="E5">
        <f t="shared" si="1"/>
        <v>-1.2339419303597718</v>
      </c>
      <c r="F5">
        <f t="shared" si="5"/>
        <v>0.006989800000000001</v>
      </c>
      <c r="G5">
        <v>120</v>
      </c>
      <c r="H5">
        <f t="shared" si="2"/>
        <v>137.5</v>
      </c>
      <c r="I5">
        <f t="shared" si="6"/>
        <v>177.41720357894368</v>
      </c>
      <c r="J5">
        <f t="shared" si="7"/>
        <v>97.58279642105632</v>
      </c>
    </row>
    <row r="6" spans="1:10" ht="12.75">
      <c r="A6">
        <f t="shared" si="3"/>
        <v>4</v>
      </c>
      <c r="B6">
        <v>20000</v>
      </c>
      <c r="C6">
        <f t="shared" si="0"/>
        <v>9.903487552536127</v>
      </c>
      <c r="D6">
        <f t="shared" si="4"/>
        <v>0.3076700488066914</v>
      </c>
      <c r="E6">
        <f t="shared" si="1"/>
        <v>-1.1787273403366627</v>
      </c>
      <c r="F6">
        <f t="shared" si="5"/>
        <v>0.007076400000000001</v>
      </c>
      <c r="G6">
        <v>120</v>
      </c>
      <c r="H6">
        <f t="shared" si="2"/>
        <v>136</v>
      </c>
      <c r="I6">
        <f t="shared" si="6"/>
        <v>175.57374005210673</v>
      </c>
      <c r="J6">
        <f t="shared" si="7"/>
        <v>96.42625994789327</v>
      </c>
    </row>
    <row r="7" spans="1:10" ht="12.75">
      <c r="A7">
        <f t="shared" si="3"/>
        <v>5</v>
      </c>
      <c r="B7">
        <v>20000</v>
      </c>
      <c r="C7">
        <f t="shared" si="0"/>
        <v>9.903487552536127</v>
      </c>
      <c r="D7">
        <f t="shared" si="4"/>
        <v>0.3253986903660702</v>
      </c>
      <c r="E7">
        <f t="shared" si="1"/>
        <v>-1.1227041088946956</v>
      </c>
      <c r="F7">
        <f t="shared" si="5"/>
        <v>0.007163000000000001</v>
      </c>
      <c r="G7">
        <v>120</v>
      </c>
      <c r="H7">
        <f t="shared" si="2"/>
        <v>134.5</v>
      </c>
      <c r="I7">
        <f t="shared" si="6"/>
        <v>173.73424439782082</v>
      </c>
      <c r="J7">
        <f t="shared" si="7"/>
        <v>95.26575560217917</v>
      </c>
    </row>
    <row r="8" spans="1:10" ht="12.75">
      <c r="A8">
        <f t="shared" si="3"/>
        <v>6</v>
      </c>
      <c r="B8">
        <v>20000</v>
      </c>
      <c r="C8">
        <f t="shared" si="0"/>
        <v>9.903487552536127</v>
      </c>
      <c r="D8">
        <f t="shared" si="4"/>
        <v>0.3444372030147567</v>
      </c>
      <c r="E8">
        <f t="shared" si="1"/>
        <v>-1.0658434895716609</v>
      </c>
      <c r="F8">
        <f t="shared" si="5"/>
        <v>0.007249600000000001</v>
      </c>
      <c r="G8">
        <v>120</v>
      </c>
      <c r="H8">
        <f t="shared" si="2"/>
        <v>133</v>
      </c>
      <c r="I8">
        <f t="shared" si="6"/>
        <v>171.89851744355323</v>
      </c>
      <c r="J8">
        <f t="shared" si="7"/>
        <v>94.10148255644677</v>
      </c>
    </row>
    <row r="9" spans="1:10" ht="12.75">
      <c r="A9">
        <f t="shared" si="3"/>
        <v>7</v>
      </c>
      <c r="B9">
        <v>20000</v>
      </c>
      <c r="C9">
        <f t="shared" si="0"/>
        <v>9.903487552536127</v>
      </c>
      <c r="D9">
        <f t="shared" si="4"/>
        <v>0.36490611706992354</v>
      </c>
      <c r="E9">
        <f t="shared" si="1"/>
        <v>-1.0081151719917718</v>
      </c>
      <c r="F9">
        <f t="shared" si="5"/>
        <v>0.007336200000000001</v>
      </c>
      <c r="G9">
        <v>120</v>
      </c>
      <c r="H9">
        <f t="shared" si="2"/>
        <v>131.5</v>
      </c>
      <c r="I9">
        <f t="shared" si="6"/>
        <v>170.06636360620257</v>
      </c>
      <c r="J9">
        <f t="shared" si="7"/>
        <v>92.93363639379743</v>
      </c>
    </row>
    <row r="10" spans="1:10" ht="12.75">
      <c r="A10">
        <f t="shared" si="3"/>
        <v>8</v>
      </c>
      <c r="B10">
        <v>20000</v>
      </c>
      <c r="C10">
        <f t="shared" si="0"/>
        <v>9.903487552536127</v>
      </c>
      <c r="D10">
        <f t="shared" si="4"/>
        <v>0.3869394076628435</v>
      </c>
      <c r="E10">
        <f t="shared" si="1"/>
        <v>-0.9494871675572726</v>
      </c>
      <c r="F10">
        <f t="shared" si="5"/>
        <v>0.007422800000000001</v>
      </c>
      <c r="G10">
        <v>120</v>
      </c>
      <c r="H10">
        <f t="shared" si="2"/>
        <v>130</v>
      </c>
      <c r="I10">
        <f t="shared" si="6"/>
        <v>168.23759034958266</v>
      </c>
      <c r="J10">
        <f t="shared" si="7"/>
        <v>91.76240965041735</v>
      </c>
    </row>
    <row r="11" spans="1:10" ht="12.75">
      <c r="A11">
        <f t="shared" si="3"/>
        <v>9</v>
      </c>
      <c r="B11">
        <v>20000</v>
      </c>
      <c r="C11">
        <f t="shared" si="0"/>
        <v>9.903487552536127</v>
      </c>
      <c r="D11">
        <f t="shared" si="4"/>
        <v>0.4106862719266169</v>
      </c>
      <c r="E11">
        <f t="shared" si="1"/>
        <v>-0.8899256846152555</v>
      </c>
      <c r="F11">
        <f t="shared" si="5"/>
        <v>0.007509400000000001</v>
      </c>
      <c r="G11">
        <v>120</v>
      </c>
      <c r="H11">
        <f t="shared" si="2"/>
        <v>128.5</v>
      </c>
      <c r="I11">
        <f t="shared" si="6"/>
        <v>166.4120076424531</v>
      </c>
      <c r="J11">
        <f t="shared" si="7"/>
        <v>90.58799235754692</v>
      </c>
    </row>
    <row r="12" spans="1:10" ht="12.75">
      <c r="A12">
        <f t="shared" si="3"/>
        <v>10</v>
      </c>
      <c r="B12">
        <v>20000</v>
      </c>
      <c r="C12">
        <f t="shared" si="0"/>
        <v>9.903487552536127</v>
      </c>
      <c r="D12">
        <f t="shared" si="4"/>
        <v>0.4363131794812109</v>
      </c>
      <c r="E12">
        <f t="shared" si="1"/>
        <v>-0.8293949919257886</v>
      </c>
      <c r="F12">
        <f t="shared" si="5"/>
        <v>0.007596</v>
      </c>
      <c r="G12">
        <v>120</v>
      </c>
      <c r="H12">
        <f t="shared" si="2"/>
        <v>127</v>
      </c>
      <c r="I12">
        <f t="shared" si="6"/>
        <v>164.58942741312637</v>
      </c>
      <c r="J12">
        <f t="shared" si="7"/>
        <v>89.41057258687361</v>
      </c>
    </row>
    <row r="13" spans="1:10" ht="12.75">
      <c r="A13">
        <f t="shared" si="3"/>
        <v>11</v>
      </c>
      <c r="B13">
        <v>20000</v>
      </c>
      <c r="C13">
        <f t="shared" si="0"/>
        <v>9.903487552536127</v>
      </c>
      <c r="D13">
        <f t="shared" si="4"/>
        <v>0.46400624439296395</v>
      </c>
      <c r="E13">
        <f t="shared" si="1"/>
        <v>-0.7678572691029796</v>
      </c>
      <c r="F13">
        <f t="shared" si="5"/>
        <v>0.007682600000000001</v>
      </c>
      <c r="G13">
        <v>120</v>
      </c>
      <c r="H13">
        <f t="shared" si="2"/>
        <v>125.5</v>
      </c>
      <c r="I13">
        <f t="shared" si="6"/>
        <v>162.7696629964812</v>
      </c>
      <c r="J13">
        <f t="shared" si="7"/>
        <v>88.23033700351878</v>
      </c>
    </row>
    <row r="14" spans="1:10" ht="12.75">
      <c r="A14">
        <f t="shared" si="3"/>
        <v>12</v>
      </c>
      <c r="B14">
        <v>20000</v>
      </c>
      <c r="C14">
        <f t="shared" si="0"/>
        <v>9.903487552536127</v>
      </c>
      <c r="D14">
        <f t="shared" si="4"/>
        <v>0.4939739764056461</v>
      </c>
      <c r="E14">
        <f t="shared" si="1"/>
        <v>-0.7052724425226171</v>
      </c>
      <c r="F14">
        <f t="shared" si="5"/>
        <v>0.0077692</v>
      </c>
      <c r="G14">
        <v>120</v>
      </c>
      <c r="H14">
        <f t="shared" si="2"/>
        <v>124</v>
      </c>
      <c r="I14">
        <f t="shared" si="6"/>
        <v>160.95252856894533</v>
      </c>
      <c r="J14">
        <f t="shared" si="7"/>
        <v>87.04747143105467</v>
      </c>
    </row>
    <row r="15" spans="1:10" ht="12.75">
      <c r="A15">
        <f t="shared" si="3"/>
        <v>13</v>
      </c>
      <c r="B15">
        <v>20000</v>
      </c>
      <c r="C15">
        <f t="shared" si="0"/>
        <v>9.903487552536127</v>
      </c>
      <c r="D15">
        <f t="shared" si="4"/>
        <v>0.5264504810149204</v>
      </c>
      <c r="E15">
        <f t="shared" si="1"/>
        <v>-0.6415980049844296</v>
      </c>
      <c r="F15">
        <f t="shared" si="5"/>
        <v>0.007855800000000001</v>
      </c>
      <c r="G15">
        <v>120</v>
      </c>
      <c r="H15">
        <f t="shared" si="2"/>
        <v>122.5</v>
      </c>
      <c r="I15">
        <f t="shared" si="6"/>
        <v>159.13783856667197</v>
      </c>
      <c r="J15">
        <f t="shared" si="7"/>
        <v>85.86216143332803</v>
      </c>
    </row>
    <row r="16" spans="1:10" ht="12.75">
      <c r="A16">
        <f t="shared" si="3"/>
        <v>14</v>
      </c>
      <c r="B16">
        <v>20000</v>
      </c>
      <c r="C16">
        <f t="shared" si="0"/>
        <v>9.903487552536127</v>
      </c>
      <c r="D16">
        <f t="shared" si="4"/>
        <v>0.5616991924247434</v>
      </c>
      <c r="E16">
        <f t="shared" si="1"/>
        <v>-0.576788817178906</v>
      </c>
      <c r="F16">
        <f t="shared" si="5"/>
        <v>0.0079424</v>
      </c>
      <c r="G16">
        <v>120</v>
      </c>
      <c r="H16">
        <f t="shared" si="2"/>
        <v>121</v>
      </c>
      <c r="I16">
        <f t="shared" si="6"/>
        <v>157.325407081709</v>
      </c>
      <c r="J16">
        <f t="shared" si="7"/>
        <v>84.67459291829103</v>
      </c>
    </row>
    <row r="17" spans="1:10" ht="12.75">
      <c r="A17">
        <f t="shared" si="3"/>
        <v>15</v>
      </c>
      <c r="B17">
        <v>20000</v>
      </c>
      <c r="C17">
        <f t="shared" si="0"/>
        <v>9.903487552536127</v>
      </c>
      <c r="D17">
        <f t="shared" si="4"/>
        <v>0.6000172412680075</v>
      </c>
      <c r="E17">
        <f t="shared" si="1"/>
        <v>-0.5107968887321667</v>
      </c>
      <c r="F17">
        <f t="shared" si="5"/>
        <v>0.008029000000000001</v>
      </c>
      <c r="G17">
        <v>120</v>
      </c>
      <c r="H17">
        <f t="shared" si="2"/>
        <v>119.5</v>
      </c>
      <c r="I17">
        <f t="shared" si="6"/>
        <v>155.5150472304372</v>
      </c>
      <c r="J17">
        <f t="shared" si="7"/>
        <v>83.4849527695628</v>
      </c>
    </row>
    <row r="18" spans="1:10" ht="12.75">
      <c r="A18">
        <f t="shared" si="3"/>
        <v>16</v>
      </c>
      <c r="B18">
        <v>20000</v>
      </c>
      <c r="C18">
        <f t="shared" si="0"/>
        <v>9.903487552536127</v>
      </c>
      <c r="D18">
        <f t="shared" si="4"/>
        <v>0.6417405810725304</v>
      </c>
      <c r="E18">
        <f t="shared" si="1"/>
        <v>-0.4435711362805029</v>
      </c>
      <c r="F18">
        <f t="shared" si="5"/>
        <v>0.0081156</v>
      </c>
      <c r="G18">
        <v>120</v>
      </c>
      <c r="H18">
        <f t="shared" si="2"/>
        <v>118</v>
      </c>
      <c r="I18">
        <f t="shared" si="6"/>
        <v>153.70657048791935</v>
      </c>
      <c r="J18">
        <f t="shared" si="7"/>
        <v>82.29342951208065</v>
      </c>
    </row>
    <row r="19" spans="1:10" ht="12.75">
      <c r="A19">
        <f t="shared" si="3"/>
        <v>17</v>
      </c>
      <c r="B19">
        <v>20000</v>
      </c>
      <c r="C19">
        <f t="shared" si="0"/>
        <v>9.903487552536127</v>
      </c>
      <c r="D19">
        <f t="shared" si="4"/>
        <v>0.6872500249378142</v>
      </c>
      <c r="E19">
        <f t="shared" si="1"/>
        <v>-0.3750571156504034</v>
      </c>
      <c r="F19">
        <f t="shared" si="5"/>
        <v>0.008202200000000002</v>
      </c>
      <c r="G19">
        <v>120</v>
      </c>
      <c r="H19">
        <f t="shared" si="2"/>
        <v>116.5</v>
      </c>
      <c r="I19">
        <f t="shared" si="6"/>
        <v>151.8997859810294</v>
      </c>
      <c r="J19">
        <f t="shared" si="7"/>
        <v>81.1002140189706</v>
      </c>
    </row>
    <row r="20" spans="1:10" ht="12.75">
      <c r="A20">
        <f t="shared" si="3"/>
        <v>18</v>
      </c>
      <c r="B20">
        <v>20000</v>
      </c>
      <c r="C20">
        <f t="shared" si="0"/>
        <v>9.903487552536127</v>
      </c>
      <c r="D20">
        <f t="shared" si="4"/>
        <v>0.736978378220741</v>
      </c>
      <c r="E20">
        <f t="shared" si="1"/>
        <v>-0.30519672477981574</v>
      </c>
      <c r="F20">
        <f t="shared" si="5"/>
        <v>0.0082888</v>
      </c>
      <c r="G20">
        <v>120</v>
      </c>
      <c r="H20">
        <f t="shared" si="2"/>
        <v>115</v>
      </c>
      <c r="I20">
        <f t="shared" si="6"/>
        <v>150.09449973230505</v>
      </c>
      <c r="J20">
        <f t="shared" si="7"/>
        <v>79.90550026769495</v>
      </c>
    </row>
    <row r="21" spans="1:10" ht="12.75">
      <c r="A21">
        <f t="shared" si="3"/>
        <v>19</v>
      </c>
      <c r="B21">
        <v>20000</v>
      </c>
      <c r="C21">
        <f t="shared" si="0"/>
        <v>9.903487552536127</v>
      </c>
      <c r="D21">
        <f t="shared" si="4"/>
        <v>0.791418896112464</v>
      </c>
      <c r="E21">
        <f t="shared" si="1"/>
        <v>-0.23392787349950406</v>
      </c>
      <c r="F21">
        <f t="shared" si="5"/>
        <v>0.008375400000000002</v>
      </c>
      <c r="G21">
        <v>120</v>
      </c>
      <c r="H21">
        <f t="shared" si="2"/>
        <v>113.5</v>
      </c>
      <c r="I21">
        <f t="shared" si="6"/>
        <v>148.29051384534563</v>
      </c>
      <c r="J21">
        <f t="shared" si="7"/>
        <v>78.70948615465437</v>
      </c>
    </row>
    <row r="22" spans="1:10" ht="12.75">
      <c r="A22">
        <f t="shared" si="3"/>
        <v>20</v>
      </c>
      <c r="B22">
        <v>20000</v>
      </c>
      <c r="C22">
        <f t="shared" si="0"/>
        <v>9.903487552536127</v>
      </c>
      <c r="D22">
        <f t="shared" si="4"/>
        <v>0.8511353493128362</v>
      </c>
      <c r="E22">
        <f t="shared" si="1"/>
        <v>-0.16118411568431976</v>
      </c>
      <c r="F22">
        <f t="shared" si="5"/>
        <v>0.008462</v>
      </c>
      <c r="G22">
        <v>120</v>
      </c>
      <c r="H22">
        <f t="shared" si="2"/>
        <v>112</v>
      </c>
      <c r="I22">
        <f t="shared" si="6"/>
        <v>146.48762562123352</v>
      </c>
      <c r="J22">
        <f t="shared" si="7"/>
        <v>77.51237437876648</v>
      </c>
    </row>
    <row r="23" spans="1:10" ht="12.75">
      <c r="A23">
        <f t="shared" si="3"/>
        <v>21</v>
      </c>
      <c r="B23">
        <v>20000</v>
      </c>
      <c r="C23">
        <f t="shared" si="0"/>
        <v>9.903487552536127</v>
      </c>
      <c r="D23">
        <f t="shared" si="4"/>
        <v>0.916774049845869</v>
      </c>
      <c r="E23">
        <f t="shared" si="1"/>
        <v>-0.08689423856420049</v>
      </c>
      <c r="F23">
        <f t="shared" si="5"/>
        <v>0.0085486</v>
      </c>
      <c r="G23">
        <v>120</v>
      </c>
      <c r="H23">
        <f t="shared" si="2"/>
        <v>110.5</v>
      </c>
      <c r="I23">
        <f t="shared" si="6"/>
        <v>144.68562659383502</v>
      </c>
      <c r="J23">
        <f t="shared" si="7"/>
        <v>76.31437340616498</v>
      </c>
    </row>
    <row r="24" spans="1:10" ht="12.75">
      <c r="A24">
        <f t="shared" si="3"/>
        <v>22</v>
      </c>
      <c r="B24">
        <v>20000</v>
      </c>
      <c r="C24">
        <f t="shared" si="0"/>
        <v>9.903487552536127</v>
      </c>
      <c r="D24">
        <f t="shared" si="4"/>
        <v>0.9890782767398097</v>
      </c>
      <c r="E24">
        <f t="shared" si="1"/>
        <v>-0.010981803130633752</v>
      </c>
      <c r="F24">
        <f t="shared" si="5"/>
        <v>0.0086352</v>
      </c>
      <c r="G24">
        <v>120</v>
      </c>
      <c r="H24">
        <f t="shared" si="2"/>
        <v>109</v>
      </c>
      <c r="I24">
        <f t="shared" si="6"/>
        <v>142.88430146988213</v>
      </c>
      <c r="J24">
        <f t="shared" si="7"/>
        <v>75.11569853011785</v>
      </c>
    </row>
    <row r="25" spans="1:10" ht="12.75">
      <c r="A25">
        <f t="shared" si="3"/>
        <v>23</v>
      </c>
      <c r="B25">
        <v>20000</v>
      </c>
      <c r="C25">
        <f t="shared" si="0"/>
        <v>9.903487552536127</v>
      </c>
      <c r="D25">
        <f t="shared" si="4"/>
        <v>1.0689056535817028</v>
      </c>
      <c r="E25">
        <f t="shared" si="1"/>
        <v>0.0666353714424459</v>
      </c>
      <c r="F25">
        <f t="shared" si="5"/>
        <v>0.008721800000000002</v>
      </c>
      <c r="G25">
        <v>120</v>
      </c>
      <c r="H25">
        <f t="shared" si="2"/>
        <v>107.5</v>
      </c>
      <c r="I25">
        <f t="shared" si="6"/>
        <v>141.08342695737298</v>
      </c>
      <c r="J25">
        <f t="shared" si="7"/>
        <v>73.91657304262702</v>
      </c>
    </row>
    <row r="26" spans="1:10" ht="12.75">
      <c r="A26">
        <f t="shared" si="3"/>
        <v>24</v>
      </c>
      <c r="B26">
        <v>20000</v>
      </c>
      <c r="C26">
        <f t="shared" si="0"/>
        <v>9.903487552536127</v>
      </c>
      <c r="D26">
        <f t="shared" si="4"/>
        <v>1.1572491745686446</v>
      </c>
      <c r="E26">
        <f t="shared" si="1"/>
        <v>0.14604578765929285</v>
      </c>
      <c r="F26">
        <f t="shared" si="5"/>
        <v>0.008808400000000001</v>
      </c>
      <c r="G26">
        <v>120</v>
      </c>
      <c r="H26">
        <f t="shared" si="2"/>
        <v>106</v>
      </c>
      <c r="I26">
        <f t="shared" si="6"/>
        <v>139.2827704629646</v>
      </c>
      <c r="J26">
        <f t="shared" si="7"/>
        <v>72.71722953703538</v>
      </c>
    </row>
    <row r="27" spans="1:10" ht="12.75">
      <c r="A27">
        <f t="shared" si="3"/>
        <v>25</v>
      </c>
      <c r="B27">
        <v>20000</v>
      </c>
      <c r="C27">
        <f t="shared" si="0"/>
        <v>9.903487552536127</v>
      </c>
      <c r="D27">
        <f t="shared" si="4"/>
        <v>1.2552627630265978</v>
      </c>
      <c r="E27">
        <f t="shared" si="1"/>
        <v>0.22734492359785438</v>
      </c>
      <c r="F27">
        <f t="shared" si="5"/>
        <v>0.008895</v>
      </c>
      <c r="G27">
        <v>120</v>
      </c>
      <c r="H27">
        <f t="shared" si="2"/>
        <v>104.5</v>
      </c>
      <c r="I27">
        <f t="shared" si="6"/>
        <v>137.48208863554817</v>
      </c>
      <c r="J27">
        <f t="shared" si="7"/>
        <v>71.51791136445183</v>
      </c>
    </row>
    <row r="28" spans="1:10" ht="12.75">
      <c r="A28">
        <f t="shared" si="3"/>
        <v>26</v>
      </c>
      <c r="B28">
        <v>20000</v>
      </c>
      <c r="C28">
        <f t="shared" si="0"/>
        <v>9.903487552536127</v>
      </c>
      <c r="D28">
        <f t="shared" si="4"/>
        <v>1.3642924905888867</v>
      </c>
      <c r="E28">
        <f t="shared" si="1"/>
        <v>0.31063597234878176</v>
      </c>
      <c r="F28">
        <f t="shared" si="5"/>
        <v>0.008981600000000001</v>
      </c>
      <c r="G28">
        <v>120</v>
      </c>
      <c r="H28">
        <f t="shared" si="2"/>
        <v>103</v>
      </c>
      <c r="I28">
        <f t="shared" si="6"/>
        <v>135.6811257289438</v>
      </c>
      <c r="J28">
        <f t="shared" si="7"/>
        <v>70.31887427105617</v>
      </c>
    </row>
    <row r="29" spans="1:10" ht="12.75">
      <c r="A29">
        <f t="shared" si="3"/>
        <v>27</v>
      </c>
      <c r="B29">
        <v>20000</v>
      </c>
      <c r="C29">
        <f t="shared" si="0"/>
        <v>9.903487552536127</v>
      </c>
      <c r="D29">
        <f t="shared" si="4"/>
        <v>1.4859149056569925</v>
      </c>
      <c r="E29">
        <f t="shared" si="1"/>
        <v>0.3960306806296705</v>
      </c>
      <c r="F29">
        <f t="shared" si="5"/>
        <v>0.0090682</v>
      </c>
      <c r="G29">
        <v>120</v>
      </c>
      <c r="H29">
        <f t="shared" si="2"/>
        <v>101.5</v>
      </c>
      <c r="I29">
        <f t="shared" si="6"/>
        <v>133.87961175144216</v>
      </c>
      <c r="J29">
        <f t="shared" si="7"/>
        <v>69.12038824855784</v>
      </c>
    </row>
    <row r="30" spans="1:10" ht="12.75">
      <c r="A30">
        <f t="shared" si="3"/>
        <v>28</v>
      </c>
      <c r="B30">
        <v>20000</v>
      </c>
      <c r="C30">
        <f t="shared" si="0"/>
        <v>9.903487552536127</v>
      </c>
      <c r="D30">
        <f t="shared" si="4"/>
        <v>1.6219843430594276</v>
      </c>
      <c r="E30">
        <f t="shared" si="1"/>
        <v>0.4836503027856133</v>
      </c>
      <c r="F30">
        <f t="shared" si="5"/>
        <v>0.009154800000000001</v>
      </c>
      <c r="G30">
        <v>120</v>
      </c>
      <c r="H30">
        <f t="shared" si="2"/>
        <v>100</v>
      </c>
      <c r="I30">
        <f t="shared" si="6"/>
        <v>132.07726036350132</v>
      </c>
      <c r="J30">
        <f t="shared" si="7"/>
        <v>67.92273963649868</v>
      </c>
    </row>
    <row r="31" spans="1:10" ht="12.75">
      <c r="A31">
        <f t="shared" si="3"/>
        <v>29</v>
      </c>
      <c r="B31">
        <v>20000</v>
      </c>
      <c r="C31">
        <f t="shared" si="0"/>
        <v>9.903487552536127</v>
      </c>
      <c r="D31">
        <f t="shared" si="4"/>
        <v>1.7746916500153975</v>
      </c>
      <c r="E31">
        <f t="shared" si="1"/>
        <v>0.5736266895354228</v>
      </c>
      <c r="F31">
        <f t="shared" si="5"/>
        <v>0.0092414</v>
      </c>
      <c r="G31">
        <v>120</v>
      </c>
      <c r="H31">
        <f t="shared" si="2"/>
        <v>98.5</v>
      </c>
      <c r="I31">
        <f t="shared" si="6"/>
        <v>130.27376647697167</v>
      </c>
      <c r="J31">
        <f t="shared" si="7"/>
        <v>66.72623352302831</v>
      </c>
    </row>
    <row r="32" spans="1:10" ht="12.75">
      <c r="A32">
        <f t="shared" si="3"/>
        <v>30</v>
      </c>
      <c r="B32">
        <v>20000</v>
      </c>
      <c r="C32">
        <f t="shared" si="0"/>
        <v>9.903487552536127</v>
      </c>
      <c r="D32">
        <f t="shared" si="4"/>
        <v>1.9466375184954532</v>
      </c>
      <c r="E32">
        <f t="shared" si="1"/>
        <v>0.6661035346843005</v>
      </c>
      <c r="F32">
        <f t="shared" si="5"/>
        <v>0.009328000000000001</v>
      </c>
      <c r="G32">
        <v>120</v>
      </c>
      <c r="H32">
        <f t="shared" si="2"/>
        <v>97</v>
      </c>
      <c r="I32">
        <f t="shared" si="6"/>
        <v>128.468803499347</v>
      </c>
      <c r="J32">
        <f t="shared" si="7"/>
        <v>65.53119650065301</v>
      </c>
    </row>
    <row r="33" spans="1:10" ht="12.75">
      <c r="A33">
        <f t="shared" si="3"/>
        <v>31</v>
      </c>
      <c r="B33">
        <v>20000</v>
      </c>
      <c r="C33">
        <f t="shared" si="0"/>
        <v>9.903487552536127</v>
      </c>
      <c r="D33">
        <f t="shared" si="4"/>
        <v>2.140924634222598</v>
      </c>
      <c r="E33">
        <f t="shared" si="1"/>
        <v>0.761237807784138</v>
      </c>
      <c r="F33">
        <f t="shared" si="5"/>
        <v>0.0094146</v>
      </c>
      <c r="G33">
        <v>120</v>
      </c>
      <c r="H33">
        <f t="shared" si="2"/>
        <v>95.5</v>
      </c>
      <c r="I33">
        <f t="shared" si="6"/>
        <v>126.66202015419566</v>
      </c>
      <c r="J33">
        <f t="shared" si="7"/>
        <v>64.33797984580434</v>
      </c>
    </row>
    <row r="34" spans="1:10" ht="12.75">
      <c r="A34">
        <f t="shared" si="3"/>
        <v>32</v>
      </c>
      <c r="B34">
        <v>20000</v>
      </c>
      <c r="C34">
        <f t="shared" si="0"/>
        <v>9.903487552536127</v>
      </c>
      <c r="D34">
        <f t="shared" si="4"/>
        <v>2.361274242580843</v>
      </c>
      <c r="E34">
        <f aca="true" t="shared" si="8" ref="E34:E67">(0.063*A34-1.395)/((1-A34/67)^0.5)</f>
        <v>0.8592014066229507</v>
      </c>
      <c r="F34">
        <f t="shared" si="5"/>
        <v>0.009501200000000001</v>
      </c>
      <c r="G34">
        <v>120</v>
      </c>
      <c r="H34">
        <f t="shared" si="2"/>
        <v>94</v>
      </c>
      <c r="I34">
        <f t="shared" si="6"/>
        <v>124.85303679339391</v>
      </c>
      <c r="J34">
        <f t="shared" si="7"/>
        <v>63.14696320660609</v>
      </c>
    </row>
    <row r="35" spans="1:10" ht="12.75">
      <c r="A35">
        <f t="shared" si="3"/>
        <v>33</v>
      </c>
      <c r="B35">
        <v>20000</v>
      </c>
      <c r="C35">
        <f t="shared" si="0"/>
        <v>9.903487552536127</v>
      </c>
      <c r="D35">
        <f t="shared" si="4"/>
        <v>2.612174642500674</v>
      </c>
      <c r="E35">
        <f t="shared" si="8"/>
        <v>0.9601830707796117</v>
      </c>
      <c r="F35">
        <f t="shared" si="5"/>
        <v>0.0095878</v>
      </c>
      <c r="G35">
        <v>120</v>
      </c>
      <c r="H35">
        <f t="shared" si="2"/>
        <v>92.5</v>
      </c>
      <c r="I35">
        <f t="shared" si="6"/>
        <v>123.04144109711979</v>
      </c>
      <c r="J35">
        <f t="shared" si="7"/>
        <v>61.95855890288021</v>
      </c>
    </row>
    <row r="36" spans="1:10" ht="12.75">
      <c r="A36">
        <f t="shared" si="3"/>
        <v>34</v>
      </c>
      <c r="B36">
        <v>20000</v>
      </c>
      <c r="C36">
        <f t="shared" si="0"/>
        <v>9.903487552536127</v>
      </c>
      <c r="D36">
        <f t="shared" si="4"/>
        <v>2.8990717707440776</v>
      </c>
      <c r="E36">
        <f t="shared" si="8"/>
        <v>1.0643906067024282</v>
      </c>
      <c r="F36">
        <f t="shared" si="5"/>
        <v>0.009674400000000001</v>
      </c>
      <c r="G36">
        <v>120</v>
      </c>
      <c r="H36">
        <f t="shared" si="2"/>
        <v>91</v>
      </c>
      <c r="I36">
        <f t="shared" si="6"/>
        <v>121.2267830325058</v>
      </c>
      <c r="J36">
        <f t="shared" si="7"/>
        <v>60.77321696749421</v>
      </c>
    </row>
    <row r="37" spans="1:10" ht="12.75">
      <c r="A37">
        <f t="shared" si="3"/>
        <v>35</v>
      </c>
      <c r="B37">
        <v>20000</v>
      </c>
      <c r="C37">
        <f t="shared" si="0"/>
        <v>9.903487552536127</v>
      </c>
      <c r="D37">
        <f t="shared" si="4"/>
        <v>3.228615754528791</v>
      </c>
      <c r="E37">
        <f t="shared" si="8"/>
        <v>1.1720534864075103</v>
      </c>
      <c r="F37">
        <f t="shared" si="5"/>
        <v>0.009761</v>
      </c>
      <c r="G37">
        <v>120</v>
      </c>
      <c r="H37">
        <f t="shared" si="2"/>
        <v>89.5</v>
      </c>
      <c r="I37">
        <f t="shared" si="6"/>
        <v>119.40856890967595</v>
      </c>
      <c r="J37">
        <f t="shared" si="7"/>
        <v>59.59143109032404</v>
      </c>
    </row>
    <row r="38" spans="1:10" ht="12.75">
      <c r="A38">
        <f t="shared" si="3"/>
        <v>36</v>
      </c>
      <c r="B38">
        <v>20000</v>
      </c>
      <c r="C38">
        <f t="shared" si="0"/>
        <v>9.903487552536127</v>
      </c>
      <c r="D38">
        <f t="shared" si="4"/>
        <v>3.6089825722357256</v>
      </c>
      <c r="E38">
        <f t="shared" si="8"/>
        <v>1.2834258966757932</v>
      </c>
      <c r="F38">
        <f t="shared" si="5"/>
        <v>0.009847600000000001</v>
      </c>
      <c r="G38">
        <v>120</v>
      </c>
      <c r="H38">
        <f t="shared" si="2"/>
        <v>88</v>
      </c>
      <c r="I38">
        <f t="shared" si="6"/>
        <v>117.58625433227641</v>
      </c>
      <c r="J38">
        <f t="shared" si="7"/>
        <v>58.41374566772359</v>
      </c>
    </row>
    <row r="39" spans="1:10" ht="12.75">
      <c r="A39">
        <f t="shared" si="3"/>
        <v>37</v>
      </c>
      <c r="B39">
        <v>20000</v>
      </c>
      <c r="C39">
        <f t="shared" si="0"/>
        <v>9.903487552536127</v>
      </c>
      <c r="D39">
        <f t="shared" si="4"/>
        <v>4.050297497279593</v>
      </c>
      <c r="E39">
        <f t="shared" si="8"/>
        <v>1.3987903345390973</v>
      </c>
      <c r="F39">
        <f t="shared" si="5"/>
        <v>0.0099342</v>
      </c>
      <c r="G39">
        <v>120</v>
      </c>
      <c r="H39">
        <f t="shared" si="2"/>
        <v>86.5</v>
      </c>
      <c r="I39">
        <f t="shared" si="6"/>
        <v>115.75923578533494</v>
      </c>
      <c r="J39">
        <f t="shared" si="7"/>
        <v>57.24076421466507</v>
      </c>
    </row>
    <row r="40" spans="1:10" ht="12.75">
      <c r="A40">
        <f t="shared" si="3"/>
        <v>38</v>
      </c>
      <c r="B40">
        <v>20000</v>
      </c>
      <c r="C40">
        <f t="shared" si="0"/>
        <v>9.903487552536127</v>
      </c>
      <c r="D40">
        <f t="shared" si="4"/>
        <v>4.565197920656618</v>
      </c>
      <c r="E40">
        <f t="shared" si="8"/>
        <v>1.518461869220252</v>
      </c>
      <c r="F40">
        <f t="shared" si="5"/>
        <v>0.0100208</v>
      </c>
      <c r="G40">
        <v>120</v>
      </c>
      <c r="H40">
        <f t="shared" si="2"/>
        <v>85</v>
      </c>
      <c r="I40">
        <f t="shared" si="6"/>
        <v>113.92684053188356</v>
      </c>
      <c r="J40">
        <f t="shared" si="7"/>
        <v>56.07315946811645</v>
      </c>
    </row>
    <row r="41" spans="1:10" ht="12.75">
      <c r="A41">
        <f t="shared" si="3"/>
        <v>39</v>
      </c>
      <c r="B41">
        <v>20000</v>
      </c>
      <c r="C41">
        <f t="shared" si="0"/>
        <v>9.903487552536127</v>
      </c>
      <c r="D41">
        <f t="shared" si="4"/>
        <v>5.169589176269241</v>
      </c>
      <c r="E41">
        <f t="shared" si="8"/>
        <v>1.6427932223589707</v>
      </c>
      <c r="F41">
        <f t="shared" si="5"/>
        <v>0.0101074</v>
      </c>
      <c r="G41">
        <v>120</v>
      </c>
      <c r="H41">
        <f t="shared" si="2"/>
        <v>83.5</v>
      </c>
      <c r="I41">
        <f t="shared" si="6"/>
        <v>112.08831439496741</v>
      </c>
      <c r="J41">
        <f t="shared" si="7"/>
        <v>54.91168560503259</v>
      </c>
    </row>
    <row r="42" spans="1:10" ht="12.75">
      <c r="A42">
        <f t="shared" si="3"/>
        <v>40</v>
      </c>
      <c r="B42">
        <v>20000</v>
      </c>
      <c r="C42">
        <f t="shared" si="0"/>
        <v>9.903487552536127</v>
      </c>
      <c r="D42">
        <f t="shared" si="4"/>
        <v>5.883670841216114</v>
      </c>
      <c r="E42">
        <f t="shared" si="8"/>
        <v>1.7721808598447282</v>
      </c>
      <c r="F42">
        <f t="shared" si="5"/>
        <v>0.010194000000000002</v>
      </c>
      <c r="G42">
        <v>120</v>
      </c>
      <c r="H42">
        <f t="shared" si="2"/>
        <v>82</v>
      </c>
      <c r="I42">
        <f t="shared" si="6"/>
        <v>110.2428068744986</v>
      </c>
      <c r="J42">
        <f t="shared" si="7"/>
        <v>53.7571931255014</v>
      </c>
    </row>
    <row r="43" spans="1:10" ht="12.75">
      <c r="A43">
        <f t="shared" si="3"/>
        <v>41</v>
      </c>
      <c r="B43">
        <v>20000</v>
      </c>
      <c r="C43">
        <f t="shared" si="0"/>
        <v>9.903487552536127</v>
      </c>
      <c r="D43">
        <f t="shared" si="4"/>
        <v>6.733346986468594</v>
      </c>
      <c r="E43">
        <f t="shared" si="8"/>
        <v>1.9070723434303491</v>
      </c>
      <c r="F43">
        <f t="shared" si="5"/>
        <v>0.0102806</v>
      </c>
      <c r="G43">
        <v>120</v>
      </c>
      <c r="H43">
        <f t="shared" si="2"/>
        <v>80.5</v>
      </c>
      <c r="I43">
        <f t="shared" si="6"/>
        <v>108.38935287601257</v>
      </c>
      <c r="J43">
        <f t="shared" si="7"/>
        <v>52.610647123987434</v>
      </c>
    </row>
    <row r="44" spans="1:10" ht="12.75">
      <c r="A44">
        <f t="shared" si="3"/>
        <v>42</v>
      </c>
      <c r="B44">
        <v>20000</v>
      </c>
      <c r="C44">
        <f t="shared" si="0"/>
        <v>9.903487552536127</v>
      </c>
      <c r="D44">
        <f t="shared" si="4"/>
        <v>7.75218906532208</v>
      </c>
      <c r="E44">
        <f t="shared" si="8"/>
        <v>2.047975263522487</v>
      </c>
      <c r="F44">
        <f t="shared" si="5"/>
        <v>0.0103672</v>
      </c>
      <c r="G44">
        <v>120</v>
      </c>
      <c r="H44">
        <f t="shared" si="2"/>
        <v>79</v>
      </c>
      <c r="I44">
        <f t="shared" si="6"/>
        <v>106.52685009192405</v>
      </c>
      <c r="J44">
        <f t="shared" si="7"/>
        <v>51.47314990807595</v>
      </c>
    </row>
    <row r="45" spans="1:10" ht="12.75">
      <c r="A45">
        <f t="shared" si="3"/>
        <v>43</v>
      </c>
      <c r="B45">
        <v>20000</v>
      </c>
      <c r="C45">
        <f t="shared" si="0"/>
        <v>9.903487552536127</v>
      </c>
      <c r="D45">
        <f t="shared" si="4"/>
        <v>8.984206237902832</v>
      </c>
      <c r="E45">
        <f t="shared" si="8"/>
        <v>2.195468173306095</v>
      </c>
      <c r="F45">
        <f t="shared" si="5"/>
        <v>0.010453800000000001</v>
      </c>
      <c r="G45">
        <v>120</v>
      </c>
      <c r="H45">
        <f t="shared" si="2"/>
        <v>77.5</v>
      </c>
      <c r="I45">
        <f t="shared" si="6"/>
        <v>104.65403074745741</v>
      </c>
      <c r="J45">
        <f t="shared" si="7"/>
        <v>50.34596925254259</v>
      </c>
    </row>
    <row r="46" spans="1:10" ht="12.75">
      <c r="A46">
        <f t="shared" si="3"/>
        <v>44</v>
      </c>
      <c r="B46">
        <v>20000</v>
      </c>
      <c r="C46">
        <f t="shared" si="0"/>
        <v>9.903487552536127</v>
      </c>
      <c r="D46">
        <f t="shared" si="4"/>
        <v>10.487814705885143</v>
      </c>
      <c r="E46">
        <f t="shared" si="8"/>
        <v>2.3502140790556307</v>
      </c>
      <c r="F46">
        <f t="shared" si="5"/>
        <v>0.010540400000000002</v>
      </c>
      <c r="G46">
        <v>120</v>
      </c>
      <c r="H46">
        <f t="shared" si="2"/>
        <v>76</v>
      </c>
      <c r="I46">
        <f t="shared" si="6"/>
        <v>102.76942596101308</v>
      </c>
      <c r="J46">
        <f t="shared" si="7"/>
        <v>49.230574038986916</v>
      </c>
    </row>
    <row r="47" spans="1:10" ht="12.75">
      <c r="A47">
        <f t="shared" si="3"/>
        <v>45</v>
      </c>
      <c r="B47">
        <v>20000</v>
      </c>
      <c r="C47">
        <f t="shared" si="0"/>
        <v>9.903487552536127</v>
      </c>
      <c r="D47">
        <f t="shared" si="4"/>
        <v>12.341619224390692</v>
      </c>
      <c r="E47">
        <f t="shared" si="8"/>
        <v>2.5129772274046864</v>
      </c>
      <c r="F47">
        <f t="shared" si="5"/>
        <v>0.010627000000000001</v>
      </c>
      <c r="G47">
        <v>120</v>
      </c>
      <c r="H47">
        <f t="shared" si="2"/>
        <v>74.5</v>
      </c>
      <c r="I47">
        <f t="shared" si="6"/>
        <v>100.87132030790825</v>
      </c>
      <c r="J47">
        <f t="shared" si="7"/>
        <v>48.12867969209175</v>
      </c>
    </row>
    <row r="48" spans="1:10" ht="12.75">
      <c r="A48">
        <f t="shared" si="3"/>
        <v>46</v>
      </c>
      <c r="B48">
        <v>20000</v>
      </c>
      <c r="C48">
        <f t="shared" si="0"/>
        <v>9.903487552536127</v>
      </c>
      <c r="D48">
        <f t="shared" si="4"/>
        <v>14.65298677794857</v>
      </c>
      <c r="E48">
        <f t="shared" si="8"/>
        <v>2.6846441903111535</v>
      </c>
      <c r="F48">
        <f t="shared" si="5"/>
        <v>0.0107136</v>
      </c>
      <c r="G48">
        <v>120</v>
      </c>
      <c r="H48">
        <f t="shared" si="2"/>
        <v>73</v>
      </c>
      <c r="I48">
        <f t="shared" si="6"/>
        <v>98.95769321656375</v>
      </c>
      <c r="J48">
        <f t="shared" si="7"/>
        <v>47.042306783436246</v>
      </c>
    </row>
    <row r="49" spans="1:10" ht="12.75">
      <c r="A49">
        <f t="shared" si="3"/>
        <v>47</v>
      </c>
      <c r="B49">
        <v>20000</v>
      </c>
      <c r="C49">
        <f t="shared" si="0"/>
        <v>9.903487552536127</v>
      </c>
      <c r="D49">
        <f t="shared" si="4"/>
        <v>17.57101407999385</v>
      </c>
      <c r="E49">
        <f t="shared" si="8"/>
        <v>2.8662506170954414</v>
      </c>
      <c r="F49">
        <f t="shared" si="5"/>
        <v>0.010800200000000001</v>
      </c>
      <c r="G49">
        <v>120</v>
      </c>
      <c r="H49">
        <f t="shared" si="2"/>
        <v>71.5</v>
      </c>
      <c r="I49">
        <f t="shared" si="6"/>
        <v>97.02614240678427</v>
      </c>
      <c r="J49">
        <f t="shared" si="7"/>
        <v>45.973857593215726</v>
      </c>
    </row>
    <row r="50" spans="1:10" ht="12.75">
      <c r="A50">
        <f t="shared" si="3"/>
        <v>48</v>
      </c>
      <c r="B50">
        <v>20000</v>
      </c>
      <c r="C50">
        <f t="shared" si="0"/>
        <v>9.903487552536127</v>
      </c>
      <c r="D50">
        <f t="shared" si="4"/>
        <v>21.306571658940882</v>
      </c>
      <c r="E50">
        <f t="shared" si="8"/>
        <v>3.0590155537189956</v>
      </c>
      <c r="F50">
        <f t="shared" si="5"/>
        <v>0.010886800000000002</v>
      </c>
      <c r="G50">
        <v>120</v>
      </c>
      <c r="H50">
        <f t="shared" si="2"/>
        <v>70</v>
      </c>
      <c r="I50">
        <f t="shared" si="6"/>
        <v>95.07378243878779</v>
      </c>
      <c r="J50">
        <f t="shared" si="7"/>
        <v>44.92621756121221</v>
      </c>
    </row>
    <row r="51" spans="1:10" ht="12.75">
      <c r="A51">
        <f t="shared" si="3"/>
        <v>49</v>
      </c>
      <c r="B51">
        <v>20000</v>
      </c>
      <c r="C51">
        <f t="shared" si="0"/>
        <v>9.903487552536127</v>
      </c>
      <c r="D51">
        <f t="shared" si="4"/>
        <v>26.164041508901747</v>
      </c>
      <c r="E51">
        <f t="shared" si="8"/>
        <v>3.2643860065868435</v>
      </c>
      <c r="F51">
        <f t="shared" si="5"/>
        <v>0.010973400000000001</v>
      </c>
      <c r="G51">
        <v>120</v>
      </c>
      <c r="H51">
        <f t="shared" si="2"/>
        <v>68.5</v>
      </c>
      <c r="I51">
        <f t="shared" si="6"/>
        <v>93.09710814032847</v>
      </c>
      <c r="J51">
        <f t="shared" si="7"/>
        <v>43.90289185967153</v>
      </c>
    </row>
    <row r="52" spans="1:10" ht="12.75">
      <c r="A52">
        <f t="shared" si="3"/>
        <v>50</v>
      </c>
      <c r="B52">
        <v>20000</v>
      </c>
      <c r="C52">
        <f t="shared" si="0"/>
        <v>9.903487552536127</v>
      </c>
      <c r="D52">
        <f t="shared" si="4"/>
        <v>32.5929362981596</v>
      </c>
      <c r="E52">
        <f t="shared" si="8"/>
        <v>3.4840955869240346</v>
      </c>
      <c r="F52">
        <f t="shared" si="5"/>
        <v>0.01106</v>
      </c>
      <c r="G52">
        <v>120</v>
      </c>
      <c r="H52">
        <f t="shared" si="2"/>
        <v>67</v>
      </c>
      <c r="I52">
        <f t="shared" si="6"/>
        <v>91.09180746154601</v>
      </c>
      <c r="J52">
        <f t="shared" si="7"/>
        <v>42.908192538453996</v>
      </c>
    </row>
    <row r="53" spans="1:10" ht="12.75">
      <c r="A53">
        <f t="shared" si="3"/>
        <v>51</v>
      </c>
      <c r="B53">
        <v>20000</v>
      </c>
      <c r="C53">
        <f t="shared" si="0"/>
        <v>9.903487552536127</v>
      </c>
      <c r="D53">
        <f t="shared" si="4"/>
        <v>41.27441575691601</v>
      </c>
      <c r="E53">
        <f t="shared" si="8"/>
        <v>3.7202428348160286</v>
      </c>
      <c r="F53">
        <f t="shared" si="5"/>
        <v>0.011146600000000001</v>
      </c>
      <c r="G53">
        <v>120</v>
      </c>
      <c r="H53">
        <f t="shared" si="2"/>
        <v>65.5</v>
      </c>
      <c r="I53">
        <f t="shared" si="6"/>
        <v>89.05249982745582</v>
      </c>
      <c r="J53">
        <f t="shared" si="7"/>
        <v>41.94750017254418</v>
      </c>
    </row>
    <row r="54" spans="1:10" ht="12.75">
      <c r="A54">
        <f t="shared" si="3"/>
        <v>52</v>
      </c>
      <c r="B54">
        <v>20000</v>
      </c>
      <c r="C54">
        <f t="shared" si="0"/>
        <v>9.903487552536127</v>
      </c>
      <c r="D54">
        <f t="shared" si="4"/>
        <v>53.271291498609486</v>
      </c>
      <c r="E54">
        <f t="shared" si="8"/>
        <v>3.9753975650241573</v>
      </c>
      <c r="F54">
        <f t="shared" si="5"/>
        <v>0.011233200000000002</v>
      </c>
      <c r="G54">
        <v>120</v>
      </c>
      <c r="H54">
        <f t="shared" si="2"/>
        <v>64</v>
      </c>
      <c r="I54">
        <f t="shared" si="6"/>
        <v>86.97236183198063</v>
      </c>
      <c r="J54">
        <f t="shared" si="7"/>
        <v>41.02763816801936</v>
      </c>
    </row>
    <row r="55" spans="1:10" ht="12.75">
      <c r="A55">
        <f t="shared" si="3"/>
        <v>53</v>
      </c>
      <c r="B55">
        <v>20000</v>
      </c>
      <c r="C55">
        <f t="shared" si="0"/>
        <v>9.903487552536127</v>
      </c>
      <c r="D55">
        <f t="shared" si="4"/>
        <v>70.29832358561427</v>
      </c>
      <c r="E55">
        <f t="shared" si="8"/>
        <v>4.252747951954963</v>
      </c>
      <c r="F55">
        <f t="shared" si="5"/>
        <v>0.011319800000000001</v>
      </c>
      <c r="G55">
        <v>120</v>
      </c>
      <c r="H55">
        <f t="shared" si="2"/>
        <v>62.5</v>
      </c>
      <c r="I55">
        <f t="shared" si="6"/>
        <v>84.84257736115123</v>
      </c>
      <c r="J55">
        <f t="shared" si="7"/>
        <v>40.15742263884877</v>
      </c>
    </row>
    <row r="56" spans="1:10" ht="12.75">
      <c r="A56">
        <f t="shared" si="3"/>
        <v>54</v>
      </c>
      <c r="B56">
        <v>20000</v>
      </c>
      <c r="C56">
        <f t="shared" si="0"/>
        <v>9.903487552536127</v>
      </c>
      <c r="D56">
        <f t="shared" si="4"/>
        <v>95.23125983314132</v>
      </c>
      <c r="E56">
        <f t="shared" si="8"/>
        <v>4.556308247490928</v>
      </c>
      <c r="F56">
        <f t="shared" si="5"/>
        <v>0.0114064</v>
      </c>
      <c r="G56">
        <v>120</v>
      </c>
      <c r="H56">
        <f t="shared" si="2"/>
        <v>61</v>
      </c>
      <c r="I56">
        <f t="shared" si="6"/>
        <v>82.65150427124263</v>
      </c>
      <c r="J56">
        <f t="shared" si="7"/>
        <v>39.34849572875737</v>
      </c>
    </row>
    <row r="57" spans="1:10" ht="12.75">
      <c r="A57">
        <f t="shared" si="3"/>
        <v>55</v>
      </c>
      <c r="B57">
        <v>20000</v>
      </c>
      <c r="C57">
        <f t="shared" si="0"/>
        <v>9.903487552536127</v>
      </c>
      <c r="D57">
        <f t="shared" si="4"/>
        <v>133.11576633196313</v>
      </c>
      <c r="E57">
        <f t="shared" si="8"/>
        <v>4.89121917317145</v>
      </c>
      <c r="F57">
        <f t="shared" si="5"/>
        <v>0.011493</v>
      </c>
      <c r="G57">
        <v>120</v>
      </c>
      <c r="H57">
        <f t="shared" si="2"/>
        <v>59.5</v>
      </c>
      <c r="I57">
        <f t="shared" si="6"/>
        <v>80.38336384606774</v>
      </c>
      <c r="J57">
        <f t="shared" si="7"/>
        <v>38.616636153932255</v>
      </c>
    </row>
    <row r="58" spans="1:10" ht="12.75">
      <c r="A58">
        <f t="shared" si="3"/>
        <v>56</v>
      </c>
      <c r="B58">
        <v>20000</v>
      </c>
      <c r="C58">
        <f t="shared" si="0"/>
        <v>9.903487552536127</v>
      </c>
      <c r="D58">
        <f t="shared" si="4"/>
        <v>193.29052036338965</v>
      </c>
      <c r="E58">
        <f t="shared" si="8"/>
        <v>5.264194343953221</v>
      </c>
      <c r="F58">
        <f t="shared" si="5"/>
        <v>0.0115796</v>
      </c>
      <c r="G58">
        <v>120</v>
      </c>
      <c r="H58">
        <f t="shared" si="2"/>
        <v>58</v>
      </c>
      <c r="I58">
        <f t="shared" si="6"/>
        <v>78.01608477993003</v>
      </c>
      <c r="J58">
        <f t="shared" si="7"/>
        <v>37.983915220069974</v>
      </c>
    </row>
    <row r="59" spans="1:10" ht="12.75">
      <c r="A59">
        <f t="shared" si="3"/>
        <v>57</v>
      </c>
      <c r="B59">
        <v>20000</v>
      </c>
      <c r="C59">
        <f t="shared" si="0"/>
        <v>9.903487552536127</v>
      </c>
      <c r="D59">
        <f t="shared" si="4"/>
        <v>294.18389445830286</v>
      </c>
      <c r="E59">
        <f t="shared" si="8"/>
        <v>5.68420506315527</v>
      </c>
      <c r="F59">
        <f t="shared" si="5"/>
        <v>0.011666200000000002</v>
      </c>
      <c r="G59">
        <v>120</v>
      </c>
      <c r="H59">
        <f t="shared" si="2"/>
        <v>56.5</v>
      </c>
      <c r="I59">
        <f t="shared" si="6"/>
        <v>75.51755114346044</v>
      </c>
      <c r="J59">
        <f t="shared" si="7"/>
        <v>37.48244885653956</v>
      </c>
    </row>
    <row r="60" spans="1:10" ht="12.75">
      <c r="A60">
        <f t="shared" si="3"/>
        <v>58</v>
      </c>
      <c r="B60">
        <v>20000</v>
      </c>
      <c r="C60">
        <f t="shared" si="0"/>
        <v>9.903487552536127</v>
      </c>
      <c r="D60">
        <f t="shared" si="4"/>
        <v>475.1215363088709</v>
      </c>
      <c r="E60">
        <f t="shared" si="8"/>
        <v>6.163570637219953</v>
      </c>
      <c r="F60">
        <f t="shared" si="5"/>
        <v>0.0117528</v>
      </c>
      <c r="G60">
        <v>120</v>
      </c>
      <c r="H60">
        <f t="shared" si="2"/>
        <v>55</v>
      </c>
      <c r="I60">
        <f t="shared" si="6"/>
        <v>72.83858097923945</v>
      </c>
      <c r="J60">
        <f t="shared" si="7"/>
        <v>37.16141902076054</v>
      </c>
    </row>
    <row r="61" spans="1:10" ht="12.75">
      <c r="A61">
        <f t="shared" si="3"/>
        <v>59</v>
      </c>
      <c r="B61">
        <v>20000</v>
      </c>
      <c r="C61">
        <f t="shared" si="0"/>
        <v>9.903487552536127</v>
      </c>
      <c r="D61">
        <f t="shared" si="4"/>
        <v>828.6296581353001</v>
      </c>
      <c r="E61">
        <f t="shared" si="8"/>
        <v>6.7197733220697256</v>
      </c>
      <c r="F61">
        <f t="shared" si="5"/>
        <v>0.0118394</v>
      </c>
      <c r="G61">
        <v>120</v>
      </c>
      <c r="H61">
        <f t="shared" si="2"/>
        <v>53.5</v>
      </c>
      <c r="I61">
        <f t="shared" si="6"/>
        <v>69.89842706157995</v>
      </c>
      <c r="J61">
        <f t="shared" si="7"/>
        <v>37.10157293842005</v>
      </c>
    </row>
    <row r="62" spans="1:10" ht="12.75">
      <c r="A62">
        <f t="shared" si="3"/>
        <v>60</v>
      </c>
      <c r="B62">
        <v>20000</v>
      </c>
      <c r="C62">
        <f t="shared" si="0"/>
        <v>9.903487552536127</v>
      </c>
      <c r="D62">
        <f t="shared" si="4"/>
        <v>1601.4224173806967</v>
      </c>
      <c r="E62">
        <f t="shared" si="8"/>
        <v>7.378647524154702</v>
      </c>
      <c r="F62">
        <f t="shared" si="5"/>
        <v>0.011926</v>
      </c>
      <c r="G62">
        <v>120</v>
      </c>
      <c r="H62">
        <f t="shared" si="2"/>
        <v>52</v>
      </c>
      <c r="I62">
        <f t="shared" si="6"/>
        <v>66.55021902767322</v>
      </c>
      <c r="J62">
        <f t="shared" si="7"/>
        <v>37.44978097232678</v>
      </c>
    </row>
    <row r="63" spans="1:10" ht="12.75">
      <c r="A63">
        <f t="shared" si="3"/>
        <v>61</v>
      </c>
      <c r="B63">
        <v>20000</v>
      </c>
      <c r="C63">
        <f t="shared" si="0"/>
        <v>9.903487552536127</v>
      </c>
      <c r="D63">
        <f t="shared" si="4"/>
        <v>3570.1916740820366</v>
      </c>
      <c r="E63">
        <f t="shared" si="8"/>
        <v>8.180374563551474</v>
      </c>
      <c r="F63">
        <f t="shared" si="5"/>
        <v>0.012012600000000002</v>
      </c>
      <c r="G63">
        <v>120</v>
      </c>
      <c r="H63">
        <f t="shared" si="2"/>
        <v>50.5</v>
      </c>
      <c r="I63">
        <f t="shared" si="6"/>
        <v>62.47673306208633</v>
      </c>
      <c r="J63">
        <f t="shared" si="7"/>
        <v>38.52326693791367</v>
      </c>
    </row>
    <row r="64" spans="1:10" ht="12.75">
      <c r="A64">
        <f t="shared" si="3"/>
        <v>62</v>
      </c>
      <c r="B64">
        <v>20000</v>
      </c>
      <c r="C64">
        <f t="shared" si="0"/>
        <v>9.903487552536127</v>
      </c>
      <c r="D64">
        <f t="shared" si="4"/>
        <v>9816.002296451585</v>
      </c>
      <c r="E64">
        <f t="shared" si="8"/>
        <v>9.191769220340555</v>
      </c>
      <c r="F64">
        <f t="shared" si="5"/>
        <v>0.012099200000000001</v>
      </c>
      <c r="G64">
        <v>120</v>
      </c>
      <c r="H64">
        <f t="shared" si="2"/>
        <v>49</v>
      </c>
      <c r="I64">
        <f t="shared" si="6"/>
        <v>56.669653580076506</v>
      </c>
      <c r="J64">
        <f t="shared" si="7"/>
        <v>41.330346419923494</v>
      </c>
    </row>
    <row r="65" spans="1:10" ht="12.75">
      <c r="A65">
        <f t="shared" si="3"/>
        <v>63</v>
      </c>
      <c r="B65">
        <v>20000</v>
      </c>
      <c r="C65">
        <f t="shared" si="0"/>
        <v>9.903487552536127</v>
      </c>
      <c r="D65">
        <f t="shared" si="4"/>
        <v>37592.0931011089</v>
      </c>
      <c r="E65">
        <f t="shared" si="8"/>
        <v>10.534549017399847</v>
      </c>
      <c r="F65">
        <f t="shared" si="5"/>
        <v>0.0121858</v>
      </c>
      <c r="G65">
        <v>120</v>
      </c>
      <c r="H65">
        <f t="shared" si="2"/>
        <v>47.5</v>
      </c>
      <c r="I65" t="e">
        <f t="shared" si="6"/>
        <v>#NUM!</v>
      </c>
      <c r="J65" t="e">
        <f t="shared" si="7"/>
        <v>#NUM!</v>
      </c>
    </row>
    <row r="66" spans="1:10" ht="12.75">
      <c r="A66">
        <f t="shared" si="3"/>
        <v>64</v>
      </c>
      <c r="B66">
        <v>20000</v>
      </c>
      <c r="C66">
        <f>LN(B66)</f>
        <v>9.903487552536127</v>
      </c>
      <c r="D66">
        <f t="shared" si="4"/>
        <v>258325.52836443498</v>
      </c>
      <c r="E66">
        <f t="shared" si="8"/>
        <v>12.461975806428127</v>
      </c>
      <c r="F66">
        <f t="shared" si="5"/>
        <v>0.012272400000000001</v>
      </c>
      <c r="G66">
        <v>120</v>
      </c>
      <c r="H66">
        <f>G66+22-1.5*A66</f>
        <v>46</v>
      </c>
      <c r="I66" t="e">
        <f t="shared" si="6"/>
        <v>#NUM!</v>
      </c>
      <c r="J66" t="e">
        <f t="shared" si="7"/>
        <v>#NUM!</v>
      </c>
    </row>
    <row r="67" spans="1:10" ht="12.75">
      <c r="A67">
        <f>A66+1</f>
        <v>65</v>
      </c>
      <c r="B67">
        <v>20000</v>
      </c>
      <c r="C67">
        <f>LN(B67)</f>
        <v>9.903487552536127</v>
      </c>
      <c r="D67">
        <f>EXP(E67)</f>
        <v>6121880.134123443</v>
      </c>
      <c r="E67">
        <f t="shared" si="8"/>
        <v>15.62737981876681</v>
      </c>
      <c r="F67">
        <f>8.66*10^-5*A67+6.73*10^-3</f>
        <v>0.012359000000000002</v>
      </c>
      <c r="G67">
        <v>120</v>
      </c>
      <c r="H67">
        <f>G67+22-1.5*A67</f>
        <v>44.5</v>
      </c>
      <c r="I67" t="e">
        <f>H67+((C67-E67)/F67)^0.5</f>
        <v>#NUM!</v>
      </c>
      <c r="J67" t="e">
        <f>H67-((C67-E67)/F67)^0.5</f>
        <v>#NUM!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T77"/>
  <sheetViews>
    <sheetView workbookViewId="0" topLeftCell="B19">
      <selection activeCell="I37" sqref="I37"/>
    </sheetView>
  </sheetViews>
  <sheetFormatPr defaultColWidth="9.140625" defaultRowHeight="12.75"/>
  <cols>
    <col min="1" max="1" width="13.28125" style="0" customWidth="1"/>
    <col min="4" max="4" width="9.00390625" style="0" customWidth="1"/>
    <col min="5" max="5" width="13.8515625" style="0" customWidth="1"/>
    <col min="15" max="15" width="11.00390625" style="0" customWidth="1"/>
  </cols>
  <sheetData>
    <row r="1" ht="12.75">
      <c r="I1" t="s">
        <v>21</v>
      </c>
    </row>
    <row r="2" spans="6:19" ht="26.25">
      <c r="F2" s="4" t="s">
        <v>34</v>
      </c>
      <c r="G2" t="s">
        <v>0</v>
      </c>
      <c r="H2" t="s">
        <v>20</v>
      </c>
      <c r="I2" t="s">
        <v>19</v>
      </c>
      <c r="K2" s="1" t="s">
        <v>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</v>
      </c>
      <c r="Q2" s="1" t="s">
        <v>3</v>
      </c>
      <c r="R2" s="1" t="s">
        <v>2</v>
      </c>
      <c r="S2" s="1" t="s">
        <v>10</v>
      </c>
    </row>
    <row r="3" spans="6:20" ht="12.75">
      <c r="F3">
        <f>14.7*((1-G3*0.001/145.45)^5.2561)</f>
        <v>14.7</v>
      </c>
      <c r="G3">
        <v>0</v>
      </c>
      <c r="H3" s="2">
        <f>Scroller!B9*0.001</f>
        <v>23.726566406063018</v>
      </c>
      <c r="I3">
        <f>$E$6*LN($F3)+$E$5</f>
        <v>11.985470085084962</v>
      </c>
      <c r="K3">
        <v>0</v>
      </c>
      <c r="L3">
        <f>Scroller!$B$2</f>
        <v>21</v>
      </c>
      <c r="M3">
        <f aca="true" t="shared" si="0" ref="M3:M13">LN(L3)</f>
        <v>3.044522437723423</v>
      </c>
      <c r="N3">
        <f aca="true" t="shared" si="1" ref="N3:N13">I3</f>
        <v>11.985470085084962</v>
      </c>
      <c r="O3">
        <f aca="true" t="shared" si="2" ref="O3:O13">LN(N3)</f>
        <v>2.4836950899027164</v>
      </c>
      <c r="P3">
        <f>8.66*10^-7*K3+3.5418*10^-4</f>
        <v>0.00035418</v>
      </c>
      <c r="Q3">
        <f>Scroller!$B$16</f>
        <v>120</v>
      </c>
      <c r="R3">
        <f>Q3+22-1.5*K3</f>
        <v>142</v>
      </c>
      <c r="S3">
        <f>IF((M3-O3)&lt;0,R3,R3+((M3-O3)/P3)^0.5)</f>
        <v>181.792623677628</v>
      </c>
      <c r="T3">
        <f>IF((M3-O3)&lt;0,R3,R3-((M3-O3)/P3)^0.5)</f>
        <v>102.207376322372</v>
      </c>
    </row>
    <row r="4" spans="6:20" ht="12.75">
      <c r="F4">
        <f aca="true" t="shared" si="3" ref="F4:F13">14.7*((1-G4*0.001/145.45)^5.2561)</f>
        <v>12.231134950326545</v>
      </c>
      <c r="G4">
        <v>5000</v>
      </c>
      <c r="H4">
        <f>$H$3</f>
        <v>23.726566406063018</v>
      </c>
      <c r="I4">
        <f aca="true" t="shared" si="4" ref="I4:I13">$E$6*LN($F4)+$E$5</f>
        <v>12.376674853736503</v>
      </c>
      <c r="K4">
        <v>5</v>
      </c>
      <c r="L4">
        <f>Scroller!$B$2</f>
        <v>21</v>
      </c>
      <c r="M4">
        <f t="shared" si="0"/>
        <v>3.044522437723423</v>
      </c>
      <c r="N4">
        <f t="shared" si="1"/>
        <v>12.376674853736503</v>
      </c>
      <c r="O4">
        <f t="shared" si="2"/>
        <v>2.5158136410129712</v>
      </c>
      <c r="P4">
        <f>8.66*10^-7*K4+3.5418*10^-4</f>
        <v>0.00035851</v>
      </c>
      <c r="Q4">
        <f>Scroller!$B$16</f>
        <v>120</v>
      </c>
      <c r="R4">
        <f>Q4+22-1.5*K4</f>
        <v>134.5</v>
      </c>
      <c r="S4">
        <f aca="true" t="shared" si="5" ref="S4:S13">IF((M4-O4)&lt;0,R4,R4+((M4-O4)/P4)^0.5)</f>
        <v>172.90233493733467</v>
      </c>
      <c r="T4">
        <f aca="true" t="shared" si="6" ref="T4:T13">IF((M4-O4)&lt;0,R4,R4-((M4-O4)/P4)^0.5)</f>
        <v>96.09766506266534</v>
      </c>
    </row>
    <row r="5" spans="5:20" ht="12.75">
      <c r="E5">
        <f>$E$7*LN(H3)+$E$8</f>
        <v>17.70440319761065</v>
      </c>
      <c r="F5">
        <f t="shared" si="3"/>
        <v>10.109306707462936</v>
      </c>
      <c r="G5">
        <v>10000</v>
      </c>
      <c r="H5">
        <f aca="true" t="shared" si="7" ref="H5:H13">$H$3</f>
        <v>23.726566406063018</v>
      </c>
      <c r="I5">
        <f t="shared" si="4"/>
        <v>12.782061896708118</v>
      </c>
      <c r="K5">
        <v>10</v>
      </c>
      <c r="L5">
        <f>Scroller!$B$2</f>
        <v>21</v>
      </c>
      <c r="M5">
        <f t="shared" si="0"/>
        <v>3.044522437723423</v>
      </c>
      <c r="N5">
        <f t="shared" si="1"/>
        <v>12.782061896708118</v>
      </c>
      <c r="O5">
        <f t="shared" si="2"/>
        <v>2.5480427737064386</v>
      </c>
      <c r="P5">
        <f>8.66*10^-7*K5+3.5418*10^-4</f>
        <v>0.00036284</v>
      </c>
      <c r="Q5">
        <f>Scroller!$B$16</f>
        <v>120</v>
      </c>
      <c r="R5">
        <f>Q5+22-1.5*K5</f>
        <v>127</v>
      </c>
      <c r="S5">
        <f t="shared" si="5"/>
        <v>163.99075137655515</v>
      </c>
      <c r="T5">
        <f t="shared" si="6"/>
        <v>90.00924862344485</v>
      </c>
    </row>
    <row r="6" spans="5:20" ht="12.75">
      <c r="E6">
        <v>-2.1277</v>
      </c>
      <c r="F6">
        <f t="shared" si="3"/>
        <v>8.295897331396652</v>
      </c>
      <c r="G6">
        <v>15000</v>
      </c>
      <c r="H6">
        <f t="shared" si="7"/>
        <v>23.726566406063018</v>
      </c>
      <c r="I6">
        <f t="shared" si="4"/>
        <v>13.202698315406334</v>
      </c>
      <c r="K6">
        <v>15</v>
      </c>
      <c r="L6">
        <f>Scroller!$B$2</f>
        <v>21</v>
      </c>
      <c r="M6">
        <f t="shared" si="0"/>
        <v>3.044522437723423</v>
      </c>
      <c r="N6">
        <f t="shared" si="1"/>
        <v>13.202698315406334</v>
      </c>
      <c r="O6">
        <f t="shared" si="2"/>
        <v>2.58042122653566</v>
      </c>
      <c r="P6">
        <f>8.66*10^-7*K6+3.5418*10^-4</f>
        <v>0.00036717</v>
      </c>
      <c r="Q6">
        <f>Scroller!$B$16</f>
        <v>120</v>
      </c>
      <c r="R6">
        <f>Q6+22-1.5*K6</f>
        <v>119.5</v>
      </c>
      <c r="S6">
        <f t="shared" si="5"/>
        <v>155.0527137492068</v>
      </c>
      <c r="T6">
        <f t="shared" si="6"/>
        <v>83.94728625079321</v>
      </c>
    </row>
    <row r="7" spans="5:20" ht="12.75">
      <c r="E7">
        <v>-0.7461</v>
      </c>
      <c r="F7">
        <f t="shared" si="3"/>
        <v>6.755373835505637</v>
      </c>
      <c r="G7">
        <v>20000</v>
      </c>
      <c r="H7">
        <f t="shared" si="7"/>
        <v>23.726566406063018</v>
      </c>
      <c r="I7">
        <f t="shared" si="4"/>
        <v>13.639776371328649</v>
      </c>
      <c r="K7">
        <v>20</v>
      </c>
      <c r="L7">
        <f>Scroller!$B$2</f>
        <v>21</v>
      </c>
      <c r="M7">
        <f t="shared" si="0"/>
        <v>3.044522437723423</v>
      </c>
      <c r="N7">
        <f t="shared" si="1"/>
        <v>13.639776371328649</v>
      </c>
      <c r="O7">
        <f t="shared" si="2"/>
        <v>2.6129902572170334</v>
      </c>
      <c r="P7">
        <f>8.66*10^-7*K7+3.5418*10^-4</f>
        <v>0.0003715</v>
      </c>
      <c r="Q7">
        <f>Scroller!$B$16</f>
        <v>120</v>
      </c>
      <c r="R7">
        <f>Q7+22-1.5*K7</f>
        <v>112</v>
      </c>
      <c r="S7">
        <f t="shared" si="5"/>
        <v>146.08216579956746</v>
      </c>
      <c r="T7">
        <f t="shared" si="6"/>
        <v>77.91783420043255</v>
      </c>
    </row>
    <row r="8" spans="5:20" ht="12.75">
      <c r="E8">
        <v>20.067</v>
      </c>
      <c r="F8">
        <f t="shared" si="3"/>
        <v>5.455145843704159</v>
      </c>
      <c r="G8">
        <v>25000</v>
      </c>
      <c r="H8">
        <f t="shared" si="7"/>
        <v>23.726566406063018</v>
      </c>
      <c r="I8">
        <f t="shared" si="4"/>
        <v>14.094633858589741</v>
      </c>
      <c r="K8">
        <v>25</v>
      </c>
      <c r="L8">
        <f>Scroller!$B$2</f>
        <v>21</v>
      </c>
      <c r="M8">
        <f t="shared" si="0"/>
        <v>3.044522437723423</v>
      </c>
      <c r="N8">
        <f t="shared" si="1"/>
        <v>14.094633858589741</v>
      </c>
      <c r="O8">
        <f t="shared" si="2"/>
        <v>2.6457941475411797</v>
      </c>
      <c r="P8">
        <f aca="true" t="shared" si="8" ref="P8:P13">8.66*10^-7*K8+3.5418*10^-4</f>
        <v>0.00037583</v>
      </c>
      <c r="Q8">
        <f>Scroller!$B$16</f>
        <v>120</v>
      </c>
      <c r="R8">
        <f aca="true" t="shared" si="9" ref="R8:R13">Q8+22-1.5*K8</f>
        <v>104.5</v>
      </c>
      <c r="S8">
        <f t="shared" si="5"/>
        <v>137.071878282172</v>
      </c>
      <c r="T8">
        <f t="shared" si="6"/>
        <v>71.92812171782799</v>
      </c>
    </row>
    <row r="9" spans="6:20" ht="12.75">
      <c r="F9">
        <f t="shared" si="3"/>
        <v>4.365424638794792</v>
      </c>
      <c r="G9">
        <v>30000</v>
      </c>
      <c r="H9">
        <f t="shared" si="7"/>
        <v>23.726566406063018</v>
      </c>
      <c r="I9">
        <f t="shared" si="4"/>
        <v>14.568778798014687</v>
      </c>
      <c r="K9">
        <v>30</v>
      </c>
      <c r="L9">
        <f>Scroller!$B$2</f>
        <v>21</v>
      </c>
      <c r="M9">
        <f t="shared" si="0"/>
        <v>3.044522437723423</v>
      </c>
      <c r="N9">
        <f t="shared" si="1"/>
        <v>14.568778798014687</v>
      </c>
      <c r="O9">
        <f t="shared" si="2"/>
        <v>2.6788808004976814</v>
      </c>
      <c r="P9">
        <f t="shared" si="8"/>
        <v>0.00038016</v>
      </c>
      <c r="Q9">
        <f>Scroller!$B$16</f>
        <v>120</v>
      </c>
      <c r="R9">
        <f t="shared" si="9"/>
        <v>97</v>
      </c>
      <c r="S9">
        <f t="shared" si="5"/>
        <v>128.0130595432152</v>
      </c>
      <c r="T9">
        <f t="shared" si="6"/>
        <v>65.9869404567848</v>
      </c>
    </row>
    <row r="10" spans="6:20" ht="12.75">
      <c r="F10">
        <f t="shared" si="3"/>
        <v>3.4590836431231704</v>
      </c>
      <c r="G10">
        <v>35000</v>
      </c>
      <c r="H10">
        <f t="shared" si="7"/>
        <v>23.726566406063018</v>
      </c>
      <c r="I10">
        <f t="shared" si="4"/>
        <v>15.0639196017914</v>
      </c>
      <c r="K10">
        <v>35</v>
      </c>
      <c r="L10">
        <f>Scroller!$B$2</f>
        <v>21</v>
      </c>
      <c r="M10">
        <f t="shared" si="0"/>
        <v>3.044522437723423</v>
      </c>
      <c r="N10">
        <f t="shared" si="1"/>
        <v>15.0639196017914</v>
      </c>
      <c r="O10">
        <f t="shared" si="2"/>
        <v>2.7123024542317</v>
      </c>
      <c r="P10">
        <f t="shared" si="8"/>
        <v>0.00038449</v>
      </c>
      <c r="Q10">
        <f>Scroller!$B$16</f>
        <v>120</v>
      </c>
      <c r="R10">
        <f t="shared" si="9"/>
        <v>89.5</v>
      </c>
      <c r="S10">
        <f t="shared" si="5"/>
        <v>118.894789309751</v>
      </c>
      <c r="T10">
        <f t="shared" si="6"/>
        <v>60.105210690248995</v>
      </c>
    </row>
    <row r="11" spans="6:20" ht="12.75">
      <c r="F11">
        <f t="shared" si="3"/>
        <v>2.711520375598755</v>
      </c>
      <c r="G11">
        <v>40000</v>
      </c>
      <c r="H11">
        <f t="shared" si="7"/>
        <v>23.726566406063018</v>
      </c>
      <c r="I11">
        <f t="shared" si="4"/>
        <v>15.582002230667921</v>
      </c>
      <c r="K11">
        <v>40</v>
      </c>
      <c r="L11">
        <f>Scroller!$B$2</f>
        <v>21</v>
      </c>
      <c r="M11">
        <f t="shared" si="0"/>
        <v>3.044522437723423</v>
      </c>
      <c r="N11">
        <f t="shared" si="1"/>
        <v>15.582002230667921</v>
      </c>
      <c r="O11">
        <f t="shared" si="2"/>
        <v>2.7461165450653704</v>
      </c>
      <c r="P11">
        <f t="shared" si="8"/>
        <v>0.00038882</v>
      </c>
      <c r="Q11">
        <f>Scroller!$B$16</f>
        <v>120</v>
      </c>
      <c r="R11">
        <f t="shared" si="9"/>
        <v>82</v>
      </c>
      <c r="S11">
        <f t="shared" si="5"/>
        <v>109.70316569050148</v>
      </c>
      <c r="T11">
        <f t="shared" si="6"/>
        <v>54.29683430949852</v>
      </c>
    </row>
    <row r="12" spans="6:20" ht="12.75">
      <c r="F12">
        <f t="shared" si="3"/>
        <v>2.1005199324627752</v>
      </c>
      <c r="G12">
        <v>45000</v>
      </c>
      <c r="H12">
        <f t="shared" si="7"/>
        <v>23.726566406063018</v>
      </c>
      <c r="I12">
        <f t="shared" si="4"/>
        <v>16.125256383812868</v>
      </c>
      <c r="K12">
        <v>45</v>
      </c>
      <c r="L12">
        <f>Scroller!$B$2</f>
        <v>21</v>
      </c>
      <c r="M12">
        <f t="shared" si="0"/>
        <v>3.044522437723423</v>
      </c>
      <c r="N12">
        <f t="shared" si="1"/>
        <v>16.125256383812868</v>
      </c>
      <c r="O12">
        <f t="shared" si="2"/>
        <v>2.780386762326777</v>
      </c>
      <c r="P12">
        <f t="shared" si="8"/>
        <v>0.00039315</v>
      </c>
      <c r="Q12">
        <f>Scroller!$B$16</f>
        <v>120</v>
      </c>
      <c r="R12">
        <f t="shared" si="9"/>
        <v>74.5</v>
      </c>
      <c r="S12">
        <f t="shared" si="5"/>
        <v>100.41996385027097</v>
      </c>
      <c r="T12">
        <f t="shared" si="6"/>
        <v>48.580036149729025</v>
      </c>
    </row>
    <row r="13" spans="6:20" ht="12.75">
      <c r="F13">
        <f t="shared" si="3"/>
        <v>1.6061200429139708</v>
      </c>
      <c r="G13">
        <v>50000</v>
      </c>
      <c r="H13">
        <f t="shared" si="7"/>
        <v>23.726566406063018</v>
      </c>
      <c r="I13">
        <f t="shared" si="4"/>
        <v>16.696253491528118</v>
      </c>
      <c r="K13">
        <v>50</v>
      </c>
      <c r="L13">
        <f>Scroller!$B$2</f>
        <v>21</v>
      </c>
      <c r="M13">
        <f t="shared" si="0"/>
        <v>3.044522437723423</v>
      </c>
      <c r="N13">
        <f t="shared" si="1"/>
        <v>16.696253491528118</v>
      </c>
      <c r="O13">
        <f t="shared" si="2"/>
        <v>2.8151843524296543</v>
      </c>
      <c r="P13">
        <f t="shared" si="8"/>
        <v>0.00039747999999999997</v>
      </c>
      <c r="Q13">
        <f>Scroller!$B$16</f>
        <v>120</v>
      </c>
      <c r="R13">
        <f t="shared" si="9"/>
        <v>67</v>
      </c>
      <c r="S13">
        <f t="shared" si="5"/>
        <v>91.02041191198596</v>
      </c>
      <c r="T13">
        <f t="shared" si="6"/>
        <v>42.97958808801404</v>
      </c>
    </row>
    <row r="26" ht="12.75">
      <c r="F26" t="s">
        <v>16</v>
      </c>
    </row>
    <row r="27" spans="5:6" ht="12.75">
      <c r="E27">
        <v>0</v>
      </c>
      <c r="F27">
        <v>11.64</v>
      </c>
    </row>
    <row r="28" spans="5:6" ht="12.75">
      <c r="E28">
        <v>10</v>
      </c>
      <c r="F28">
        <v>12.54</v>
      </c>
    </row>
    <row r="29" spans="5:6" ht="12.75">
      <c r="E29">
        <v>20</v>
      </c>
      <c r="F29">
        <v>13.44</v>
      </c>
    </row>
    <row r="30" spans="5:14" ht="12.75">
      <c r="E30">
        <v>30</v>
      </c>
      <c r="F30">
        <v>14.34</v>
      </c>
      <c r="I30">
        <v>17.433</v>
      </c>
      <c r="J30">
        <v>21.029206539835705</v>
      </c>
      <c r="K30">
        <v>22.68992933406118</v>
      </c>
      <c r="L30">
        <v>24.884897703388535</v>
      </c>
      <c r="M30">
        <v>26.40707173429663</v>
      </c>
      <c r="N30">
        <v>26.718933112525686</v>
      </c>
    </row>
    <row r="31" spans="5:6" ht="12.75">
      <c r="E31">
        <v>40</v>
      </c>
      <c r="F31">
        <v>15.24</v>
      </c>
    </row>
    <row r="32" spans="4:14" ht="12.75">
      <c r="D32">
        <v>2</v>
      </c>
      <c r="I32">
        <f aca="true" t="shared" si="10" ref="I32:N32">14.7*((1-I33/145.45)^5.2561)</f>
        <v>0.6977701274521119</v>
      </c>
      <c r="J32">
        <f t="shared" si="10"/>
        <v>1.0138214581731426</v>
      </c>
      <c r="K32">
        <f t="shared" si="10"/>
        <v>2.2127845420929817</v>
      </c>
      <c r="L32">
        <f t="shared" si="10"/>
        <v>6.208176596734538</v>
      </c>
      <c r="M32">
        <f t="shared" si="10"/>
        <v>12.695853332365461</v>
      </c>
      <c r="N32">
        <f t="shared" si="10"/>
        <v>14.7</v>
      </c>
    </row>
    <row r="33" spans="8:16" ht="12.75">
      <c r="H33" t="s">
        <v>18</v>
      </c>
      <c r="I33">
        <v>64</v>
      </c>
      <c r="J33">
        <v>58</v>
      </c>
      <c r="K33">
        <v>44</v>
      </c>
      <c r="L33">
        <v>22</v>
      </c>
      <c r="M33">
        <v>4</v>
      </c>
      <c r="N33">
        <v>0</v>
      </c>
      <c r="P33">
        <v>-0.7461</v>
      </c>
    </row>
    <row r="34" spans="2:16" ht="12.75">
      <c r="B34">
        <v>-2.1277</v>
      </c>
      <c r="D34">
        <v>-3.347969113022133</v>
      </c>
      <c r="I34">
        <v>-2.1277</v>
      </c>
      <c r="J34">
        <v>-2.1277</v>
      </c>
      <c r="K34">
        <v>-2.1277</v>
      </c>
      <c r="L34">
        <v>-2.1277</v>
      </c>
      <c r="M34">
        <v>-2.1277</v>
      </c>
      <c r="N34">
        <v>-2.1277</v>
      </c>
      <c r="P34">
        <v>20.067</v>
      </c>
    </row>
    <row r="35" spans="2:14" ht="12.75">
      <c r="B35">
        <v>17.433</v>
      </c>
      <c r="D35">
        <v>20.638830389705138</v>
      </c>
      <c r="I35">
        <f aca="true" t="shared" si="11" ref="I35:N35">$P$33*LN(I36)+$P$34</f>
        <v>17.831884150701367</v>
      </c>
      <c r="J35">
        <f t="shared" si="11"/>
        <v>20.067</v>
      </c>
      <c r="K35">
        <f t="shared" si="11"/>
        <v>23.502917475765713</v>
      </c>
      <c r="L35">
        <f t="shared" si="11"/>
        <v>25.220876213648573</v>
      </c>
      <c r="M35">
        <f t="shared" si="11"/>
        <v>26.119160322956155</v>
      </c>
      <c r="N35">
        <f t="shared" si="11"/>
        <v>26.421677840115656</v>
      </c>
    </row>
    <row r="36" spans="4:14" ht="12.75">
      <c r="D36" t="s">
        <v>0</v>
      </c>
      <c r="E36" t="s">
        <v>15</v>
      </c>
      <c r="G36" t="s">
        <v>17</v>
      </c>
      <c r="H36" t="s">
        <v>6</v>
      </c>
      <c r="I36">
        <v>20</v>
      </c>
      <c r="J36">
        <v>1</v>
      </c>
      <c r="K36">
        <v>0.01</v>
      </c>
      <c r="L36">
        <v>0.001</v>
      </c>
      <c r="M36">
        <v>0.0003</v>
      </c>
      <c r="N36">
        <v>0.0002</v>
      </c>
    </row>
    <row r="37" spans="4:14" ht="12.75">
      <c r="D37">
        <v>0</v>
      </c>
      <c r="E37">
        <f>(0.0009*D37+0.1164)*100</f>
        <v>11.64</v>
      </c>
      <c r="G37">
        <f>14.7*((1-D37/145.45)^5.2561)</f>
        <v>14.7</v>
      </c>
      <c r="I37">
        <f aca="true" t="shared" si="12" ref="I37:N37">I$34*LN($G37)+I$35</f>
        <v>12.11295103817568</v>
      </c>
      <c r="J37">
        <f t="shared" si="12"/>
        <v>14.348066887474314</v>
      </c>
      <c r="K37">
        <f t="shared" si="12"/>
        <v>17.783984363240027</v>
      </c>
      <c r="L37">
        <f t="shared" si="12"/>
        <v>19.501943101122887</v>
      </c>
      <c r="M37">
        <f t="shared" si="12"/>
        <v>20.40022721043047</v>
      </c>
      <c r="N37">
        <f t="shared" si="12"/>
        <v>20.70274472758997</v>
      </c>
    </row>
    <row r="38" spans="4:14" ht="12.75">
      <c r="D38">
        <f>D37+$D$32</f>
        <v>2</v>
      </c>
      <c r="E38">
        <f aca="true" t="shared" si="13" ref="E38:E77">(0.0009*D38+0.1164)*100</f>
        <v>11.82</v>
      </c>
      <c r="G38">
        <f aca="true" t="shared" si="14" ref="G38:G44">14.7*((1-D38/145.45)^5.2561)</f>
        <v>13.668205386405852</v>
      </c>
      <c r="I38">
        <f aca="true" t="shared" si="15" ref="I38:N53">I$34*LN($G38)+I$35</f>
        <v>12.267794688312918</v>
      </c>
      <c r="J38">
        <f t="shared" si="15"/>
        <v>14.502910537611552</v>
      </c>
      <c r="K38">
        <f t="shared" si="15"/>
        <v>17.938828013377265</v>
      </c>
      <c r="L38">
        <f t="shared" si="15"/>
        <v>19.656786751260125</v>
      </c>
      <c r="M38">
        <f t="shared" si="15"/>
        <v>20.555070860567707</v>
      </c>
      <c r="N38">
        <f t="shared" si="15"/>
        <v>20.857588377727208</v>
      </c>
    </row>
    <row r="39" spans="4:14" ht="12.75">
      <c r="D39">
        <f aca="true" t="shared" si="16" ref="D39:D77">D38+$D$32</f>
        <v>4</v>
      </c>
      <c r="E39">
        <f t="shared" si="13"/>
        <v>12.000000000000002</v>
      </c>
      <c r="G39">
        <f t="shared" si="14"/>
        <v>12.695853332365461</v>
      </c>
      <c r="I39">
        <f t="shared" si="15"/>
        <v>12.424812416404738</v>
      </c>
      <c r="J39">
        <f t="shared" si="15"/>
        <v>14.659928265703371</v>
      </c>
      <c r="K39">
        <f t="shared" si="15"/>
        <v>18.095845741469084</v>
      </c>
      <c r="L39">
        <f t="shared" si="15"/>
        <v>19.813804479351944</v>
      </c>
      <c r="M39">
        <f t="shared" si="15"/>
        <v>20.712088588659526</v>
      </c>
      <c r="N39">
        <f t="shared" si="15"/>
        <v>21.014606105819027</v>
      </c>
    </row>
    <row r="40" spans="4:14" ht="12.75">
      <c r="D40">
        <f t="shared" si="16"/>
        <v>6</v>
      </c>
      <c r="E40">
        <f t="shared" si="13"/>
        <v>12.18</v>
      </c>
      <c r="G40">
        <f t="shared" si="14"/>
        <v>11.78028770943921</v>
      </c>
      <c r="I40">
        <f t="shared" si="15"/>
        <v>12.584066143038953</v>
      </c>
      <c r="J40">
        <f t="shared" si="15"/>
        <v>14.819181992337587</v>
      </c>
      <c r="K40">
        <f t="shared" si="15"/>
        <v>18.2550994681033</v>
      </c>
      <c r="L40">
        <f t="shared" si="15"/>
        <v>19.97305820598616</v>
      </c>
      <c r="M40">
        <f t="shared" si="15"/>
        <v>20.87134231529374</v>
      </c>
      <c r="N40">
        <f t="shared" si="15"/>
        <v>21.173859832453243</v>
      </c>
    </row>
    <row r="41" spans="4:14" ht="12.75">
      <c r="D41">
        <f t="shared" si="16"/>
        <v>8</v>
      </c>
      <c r="E41">
        <f t="shared" si="13"/>
        <v>12.36</v>
      </c>
      <c r="G41">
        <f t="shared" si="14"/>
        <v>10.91893577770435</v>
      </c>
      <c r="I41">
        <f t="shared" si="15"/>
        <v>12.745620472435226</v>
      </c>
      <c r="J41">
        <f t="shared" si="15"/>
        <v>14.98073632173386</v>
      </c>
      <c r="K41">
        <f t="shared" si="15"/>
        <v>18.41665379749957</v>
      </c>
      <c r="L41">
        <f t="shared" si="15"/>
        <v>20.13461253538243</v>
      </c>
      <c r="M41">
        <f t="shared" si="15"/>
        <v>21.032896644690013</v>
      </c>
      <c r="N41">
        <f t="shared" si="15"/>
        <v>21.335414161849513</v>
      </c>
    </row>
    <row r="42" spans="4:14" ht="12.75">
      <c r="D42">
        <f t="shared" si="16"/>
        <v>10</v>
      </c>
      <c r="E42">
        <f t="shared" si="13"/>
        <v>12.540000000000001</v>
      </c>
      <c r="G42">
        <f t="shared" si="14"/>
        <v>10.109306707462936</v>
      </c>
      <c r="I42">
        <f t="shared" si="15"/>
        <v>12.909542849798836</v>
      </c>
      <c r="J42">
        <f t="shared" si="15"/>
        <v>15.14465869909747</v>
      </c>
      <c r="K42">
        <f t="shared" si="15"/>
        <v>18.580576174863182</v>
      </c>
      <c r="L42">
        <f t="shared" si="15"/>
        <v>20.298534912746042</v>
      </c>
      <c r="M42">
        <f t="shared" si="15"/>
        <v>21.196819022053624</v>
      </c>
      <c r="N42">
        <f t="shared" si="15"/>
        <v>21.499336539213125</v>
      </c>
    </row>
    <row r="43" spans="4:14" ht="12.75">
      <c r="D43">
        <f t="shared" si="16"/>
        <v>12</v>
      </c>
      <c r="E43">
        <f t="shared" si="13"/>
        <v>12.72</v>
      </c>
      <c r="G43">
        <f t="shared" si="14"/>
        <v>9.348990106369907</v>
      </c>
      <c r="I43">
        <f t="shared" si="15"/>
        <v>13.075903730379235</v>
      </c>
      <c r="J43">
        <f t="shared" si="15"/>
        <v>15.311019579677868</v>
      </c>
      <c r="K43">
        <f t="shared" si="15"/>
        <v>18.74693705544358</v>
      </c>
      <c r="L43">
        <f t="shared" si="15"/>
        <v>20.46489579332644</v>
      </c>
      <c r="M43">
        <f t="shared" si="15"/>
        <v>21.363179902634023</v>
      </c>
      <c r="N43">
        <f t="shared" si="15"/>
        <v>21.665697419793524</v>
      </c>
    </row>
    <row r="44" spans="4:14" ht="12.75">
      <c r="D44">
        <f t="shared" si="16"/>
        <v>14</v>
      </c>
      <c r="E44">
        <f t="shared" si="13"/>
        <v>12.9</v>
      </c>
      <c r="G44">
        <f t="shared" si="14"/>
        <v>8.63565455204009</v>
      </c>
      <c r="I44">
        <f t="shared" si="15"/>
        <v>13.244776761293924</v>
      </c>
      <c r="J44">
        <f t="shared" si="15"/>
        <v>15.479892610592557</v>
      </c>
      <c r="K44">
        <f t="shared" si="15"/>
        <v>18.91581008635827</v>
      </c>
      <c r="L44">
        <f t="shared" si="15"/>
        <v>20.63376882424113</v>
      </c>
      <c r="M44">
        <f t="shared" si="15"/>
        <v>21.532052933548712</v>
      </c>
      <c r="N44">
        <f t="shared" si="15"/>
        <v>21.834570450708213</v>
      </c>
    </row>
    <row r="45" spans="4:14" ht="12.75">
      <c r="D45">
        <f t="shared" si="16"/>
        <v>16</v>
      </c>
      <c r="E45">
        <f t="shared" si="13"/>
        <v>13.08</v>
      </c>
      <c r="G45">
        <f>14.7*((1-D45/145.45)^5.2561)</f>
        <v>7.96704613019398</v>
      </c>
      <c r="I45">
        <f t="shared" si="15"/>
        <v>13.416238977292156</v>
      </c>
      <c r="J45">
        <f t="shared" si="15"/>
        <v>15.65135482659079</v>
      </c>
      <c r="K45">
        <f t="shared" si="15"/>
        <v>19.087272302356503</v>
      </c>
      <c r="L45">
        <f t="shared" si="15"/>
        <v>20.805231040239363</v>
      </c>
      <c r="M45">
        <f t="shared" si="15"/>
        <v>21.703515149546945</v>
      </c>
      <c r="N45">
        <f t="shared" si="15"/>
        <v>22.006032666706446</v>
      </c>
    </row>
    <row r="46" spans="4:14" ht="12.75">
      <c r="D46">
        <f t="shared" si="16"/>
        <v>18</v>
      </c>
      <c r="E46">
        <f t="shared" si="13"/>
        <v>13.26</v>
      </c>
      <c r="G46">
        <f>14.7*((1-D46/145.45)^5.2561)</f>
        <v>7.340986978404196</v>
      </c>
      <c r="I46">
        <f t="shared" si="15"/>
        <v>13.590371011760837</v>
      </c>
      <c r="J46">
        <f t="shared" si="15"/>
        <v>15.82548686105947</v>
      </c>
      <c r="K46">
        <f t="shared" si="15"/>
        <v>19.261404336825183</v>
      </c>
      <c r="L46">
        <f t="shared" si="15"/>
        <v>20.979363074708044</v>
      </c>
      <c r="M46">
        <f t="shared" si="15"/>
        <v>21.877647184015625</v>
      </c>
      <c r="N46">
        <f t="shared" si="15"/>
        <v>22.180164701175126</v>
      </c>
    </row>
    <row r="47" spans="4:14" ht="12.75">
      <c r="D47">
        <f t="shared" si="16"/>
        <v>20</v>
      </c>
      <c r="E47">
        <f t="shared" si="13"/>
        <v>13.44</v>
      </c>
      <c r="G47">
        <f>14.7*((1-D47/145.45)^5.2561)</f>
        <v>6.755373835505637</v>
      </c>
      <c r="I47">
        <f t="shared" si="15"/>
        <v>13.767257324419367</v>
      </c>
      <c r="J47">
        <f t="shared" si="15"/>
        <v>16.002373173718</v>
      </c>
      <c r="K47">
        <f t="shared" si="15"/>
        <v>19.43829064948371</v>
      </c>
      <c r="L47">
        <f t="shared" si="15"/>
        <v>21.15624938736657</v>
      </c>
      <c r="M47">
        <f t="shared" si="15"/>
        <v>22.054533496674154</v>
      </c>
      <c r="N47">
        <f t="shared" si="15"/>
        <v>22.357051013833654</v>
      </c>
    </row>
    <row r="48" spans="4:14" ht="12.75">
      <c r="D48">
        <f t="shared" si="16"/>
        <v>22</v>
      </c>
      <c r="E48">
        <f t="shared" si="13"/>
        <v>13.62</v>
      </c>
      <c r="G48">
        <f aca="true" t="shared" si="17" ref="G48:G77">14.7*((1-D48/145.45)^5.2561)</f>
        <v>6.208176596734538</v>
      </c>
      <c r="I48">
        <f t="shared" si="15"/>
        <v>13.94698644731283</v>
      </c>
      <c r="J48">
        <f t="shared" si="15"/>
        <v>16.18210229661146</v>
      </c>
      <c r="K48">
        <f t="shared" si="15"/>
        <v>19.618019772377174</v>
      </c>
      <c r="L48">
        <f t="shared" si="15"/>
        <v>21.335978510260034</v>
      </c>
      <c r="M48">
        <f t="shared" si="15"/>
        <v>22.234262619567616</v>
      </c>
      <c r="N48">
        <f t="shared" si="15"/>
        <v>22.536780136727117</v>
      </c>
    </row>
    <row r="49" spans="4:14" ht="12.75">
      <c r="D49">
        <f t="shared" si="16"/>
        <v>24</v>
      </c>
      <c r="E49">
        <f t="shared" si="13"/>
        <v>13.8</v>
      </c>
      <c r="G49">
        <f t="shared" si="17"/>
        <v>5.6974368746630155</v>
      </c>
      <c r="I49">
        <f t="shared" si="15"/>
        <v>14.12965125089705</v>
      </c>
      <c r="J49">
        <f t="shared" si="15"/>
        <v>16.36476710019568</v>
      </c>
      <c r="K49">
        <f t="shared" si="15"/>
        <v>19.800684575961395</v>
      </c>
      <c r="L49">
        <f t="shared" si="15"/>
        <v>21.518643313844255</v>
      </c>
      <c r="M49">
        <f t="shared" si="15"/>
        <v>22.416927423151837</v>
      </c>
      <c r="N49">
        <f t="shared" si="15"/>
        <v>22.719444940311337</v>
      </c>
    </row>
    <row r="50" spans="4:14" ht="12.75">
      <c r="D50">
        <f t="shared" si="16"/>
        <v>26</v>
      </c>
      <c r="E50">
        <f t="shared" si="13"/>
        <v>13.98</v>
      </c>
      <c r="G50">
        <f t="shared" si="17"/>
        <v>5.221266565997842</v>
      </c>
      <c r="I50">
        <f t="shared" si="15"/>
        <v>14.31534923221747</v>
      </c>
      <c r="J50">
        <f t="shared" si="15"/>
        <v>16.5504650815161</v>
      </c>
      <c r="K50">
        <f t="shared" si="15"/>
        <v>19.986382557281814</v>
      </c>
      <c r="L50">
        <f t="shared" si="15"/>
        <v>21.704341295164674</v>
      </c>
      <c r="M50">
        <f t="shared" si="15"/>
        <v>22.602625404472256</v>
      </c>
      <c r="N50">
        <f t="shared" si="15"/>
        <v>22.905142921631757</v>
      </c>
    </row>
    <row r="51" spans="4:14" ht="12.75">
      <c r="D51">
        <f t="shared" si="16"/>
        <v>28</v>
      </c>
      <c r="E51">
        <f t="shared" si="13"/>
        <v>14.16</v>
      </c>
      <c r="G51">
        <f t="shared" si="17"/>
        <v>4.777846424313867</v>
      </c>
      <c r="I51">
        <f t="shared" si="15"/>
        <v>14.50418282742054</v>
      </c>
      <c r="J51">
        <f t="shared" si="15"/>
        <v>16.739298676719173</v>
      </c>
      <c r="K51">
        <f t="shared" si="15"/>
        <v>20.175216152484886</v>
      </c>
      <c r="L51">
        <f t="shared" si="15"/>
        <v>21.893174890367746</v>
      </c>
      <c r="M51">
        <f t="shared" si="15"/>
        <v>22.791458999675328</v>
      </c>
      <c r="N51">
        <f t="shared" si="15"/>
        <v>23.09397651683483</v>
      </c>
    </row>
    <row r="52" spans="4:14" ht="12.75">
      <c r="D52">
        <f t="shared" si="16"/>
        <v>30</v>
      </c>
      <c r="E52">
        <f t="shared" si="13"/>
        <v>14.34</v>
      </c>
      <c r="G52">
        <f t="shared" si="17"/>
        <v>4.365424638794792</v>
      </c>
      <c r="I52">
        <f t="shared" si="15"/>
        <v>14.696259751105405</v>
      </c>
      <c r="J52">
        <f t="shared" si="15"/>
        <v>16.93137560040404</v>
      </c>
      <c r="K52">
        <f t="shared" si="15"/>
        <v>20.36729307616975</v>
      </c>
      <c r="L52">
        <f t="shared" si="15"/>
        <v>22.08525181405261</v>
      </c>
      <c r="M52">
        <f t="shared" si="15"/>
        <v>22.983535923360193</v>
      </c>
      <c r="N52">
        <f t="shared" si="15"/>
        <v>23.286053440519694</v>
      </c>
    </row>
    <row r="53" spans="4:14" ht="12.75">
      <c r="D53">
        <f t="shared" si="16"/>
        <v>32</v>
      </c>
      <c r="E53">
        <f t="shared" si="13"/>
        <v>14.52</v>
      </c>
      <c r="G53">
        <f t="shared" si="17"/>
        <v>3.9823154190558405</v>
      </c>
      <c r="I53">
        <f t="shared" si="15"/>
        <v>14.891693365330626</v>
      </c>
      <c r="J53">
        <f t="shared" si="15"/>
        <v>17.12680921462926</v>
      </c>
      <c r="K53">
        <f t="shared" si="15"/>
        <v>20.562726690394975</v>
      </c>
      <c r="L53">
        <f t="shared" si="15"/>
        <v>22.280685428277835</v>
      </c>
      <c r="M53">
        <f t="shared" si="15"/>
        <v>23.178969537585417</v>
      </c>
      <c r="N53">
        <f t="shared" si="15"/>
        <v>23.481487054744917</v>
      </c>
    </row>
    <row r="54" spans="4:14" ht="12.75">
      <c r="D54">
        <f t="shared" si="16"/>
        <v>34</v>
      </c>
      <c r="E54">
        <f t="shared" si="13"/>
        <v>14.7</v>
      </c>
      <c r="G54">
        <f t="shared" si="17"/>
        <v>3.6268975861253465</v>
      </c>
      <c r="I54">
        <f aca="true" t="shared" si="18" ref="I54:N77">I$34*LN($G54)+I$35</f>
        <v>15.090603081441003</v>
      </c>
      <c r="J54">
        <f t="shared" si="18"/>
        <v>17.325718930739637</v>
      </c>
      <c r="K54">
        <f t="shared" si="18"/>
        <v>20.76163640650535</v>
      </c>
      <c r="L54">
        <f t="shared" si="18"/>
        <v>22.47959514438821</v>
      </c>
      <c r="M54">
        <f t="shared" si="18"/>
        <v>23.37787925369579</v>
      </c>
      <c r="N54">
        <f t="shared" si="18"/>
        <v>23.680396770855292</v>
      </c>
    </row>
    <row r="55" spans="4:14" ht="12.75">
      <c r="D55">
        <f t="shared" si="16"/>
        <v>36</v>
      </c>
      <c r="E55">
        <f t="shared" si="13"/>
        <v>14.879999999999999</v>
      </c>
      <c r="G55">
        <f t="shared" si="17"/>
        <v>3.2976131696643556</v>
      </c>
      <c r="I55">
        <f t="shared" si="18"/>
        <v>15.29311479828104</v>
      </c>
      <c r="J55">
        <f t="shared" si="18"/>
        <v>17.528230647579676</v>
      </c>
      <c r="K55">
        <f t="shared" si="18"/>
        <v>20.96414812334539</v>
      </c>
      <c r="L55">
        <f t="shared" si="18"/>
        <v>22.68210686122825</v>
      </c>
      <c r="M55">
        <f t="shared" si="18"/>
        <v>23.58039097053583</v>
      </c>
      <c r="N55">
        <f t="shared" si="18"/>
        <v>23.88290848769533</v>
      </c>
    </row>
    <row r="56" spans="4:14" ht="12.75">
      <c r="D56">
        <f t="shared" si="16"/>
        <v>38</v>
      </c>
      <c r="E56">
        <f t="shared" si="13"/>
        <v>15.06</v>
      </c>
      <c r="G56">
        <f t="shared" si="17"/>
        <v>2.9929660115060024</v>
      </c>
      <c r="I56">
        <f t="shared" si="18"/>
        <v>15.499361380821911</v>
      </c>
      <c r="J56">
        <f t="shared" si="18"/>
        <v>17.734477230120547</v>
      </c>
      <c r="K56">
        <f t="shared" si="18"/>
        <v>21.17039470588626</v>
      </c>
      <c r="L56">
        <f t="shared" si="18"/>
        <v>22.88835344376912</v>
      </c>
      <c r="M56">
        <f t="shared" si="18"/>
        <v>23.7866375530767</v>
      </c>
      <c r="N56">
        <f t="shared" si="18"/>
        <v>24.089155070236203</v>
      </c>
    </row>
    <row r="57" spans="4:14" ht="12.75">
      <c r="D57">
        <f t="shared" si="16"/>
        <v>40</v>
      </c>
      <c r="E57">
        <f t="shared" si="13"/>
        <v>15.24</v>
      </c>
      <c r="G57">
        <f t="shared" si="17"/>
        <v>2.711520375598755</v>
      </c>
      <c r="I57">
        <f t="shared" si="18"/>
        <v>15.709483183758639</v>
      </c>
      <c r="J57">
        <f t="shared" si="18"/>
        <v>17.944599033057273</v>
      </c>
      <c r="K57">
        <f t="shared" si="18"/>
        <v>21.380516508822986</v>
      </c>
      <c r="L57">
        <f t="shared" si="18"/>
        <v>23.098475246705846</v>
      </c>
      <c r="M57">
        <f t="shared" si="18"/>
        <v>23.996759356013428</v>
      </c>
      <c r="N57">
        <f t="shared" si="18"/>
        <v>24.29927687317293</v>
      </c>
    </row>
    <row r="58" spans="4:14" ht="12.75">
      <c r="D58">
        <f t="shared" si="16"/>
        <v>42</v>
      </c>
      <c r="E58">
        <f t="shared" si="13"/>
        <v>15.42</v>
      </c>
      <c r="G58">
        <f t="shared" si="17"/>
        <v>2.451899564440485</v>
      </c>
      <c r="I58">
        <f t="shared" si="18"/>
        <v>15.923628625245016</v>
      </c>
      <c r="J58">
        <f t="shared" si="18"/>
        <v>18.15874447454365</v>
      </c>
      <c r="K58">
        <f t="shared" si="18"/>
        <v>21.594661950309362</v>
      </c>
      <c r="L58">
        <f t="shared" si="18"/>
        <v>23.312620688192222</v>
      </c>
      <c r="M58">
        <f t="shared" si="18"/>
        <v>24.210904797499804</v>
      </c>
      <c r="N58">
        <f t="shared" si="18"/>
        <v>24.513422314659305</v>
      </c>
    </row>
    <row r="59" spans="4:14" ht="12.75">
      <c r="D59">
        <f t="shared" si="16"/>
        <v>44</v>
      </c>
      <c r="E59">
        <f t="shared" si="13"/>
        <v>15.6</v>
      </c>
      <c r="G59">
        <f t="shared" si="17"/>
        <v>2.2127845420929817</v>
      </c>
      <c r="I59">
        <f t="shared" si="18"/>
        <v>16.141954816640187</v>
      </c>
      <c r="J59">
        <f t="shared" si="18"/>
        <v>18.37707066593882</v>
      </c>
      <c r="K59">
        <f t="shared" si="18"/>
        <v>21.812988141704533</v>
      </c>
      <c r="L59">
        <f t="shared" si="18"/>
        <v>23.530946879587393</v>
      </c>
      <c r="M59">
        <f t="shared" si="18"/>
        <v>24.429230988894975</v>
      </c>
      <c r="N59">
        <f t="shared" si="18"/>
        <v>24.731748506054476</v>
      </c>
    </row>
    <row r="60" spans="4:14" ht="12.75">
      <c r="D60">
        <f t="shared" si="16"/>
        <v>46</v>
      </c>
      <c r="E60">
        <f t="shared" si="13"/>
        <v>15.78</v>
      </c>
      <c r="G60">
        <f t="shared" si="17"/>
        <v>1.9929125638696197</v>
      </c>
      <c r="I60">
        <f t="shared" si="18"/>
        <v>16.3646282549596</v>
      </c>
      <c r="J60">
        <f t="shared" si="18"/>
        <v>18.599744104258235</v>
      </c>
      <c r="K60">
        <f t="shared" si="18"/>
        <v>22.035661580023948</v>
      </c>
      <c r="L60">
        <f t="shared" si="18"/>
        <v>23.753620317906808</v>
      </c>
      <c r="M60">
        <f t="shared" si="18"/>
        <v>24.65190442721439</v>
      </c>
      <c r="N60">
        <f t="shared" si="18"/>
        <v>24.95442194437389</v>
      </c>
    </row>
    <row r="61" spans="4:14" ht="12.75">
      <c r="D61">
        <f t="shared" si="16"/>
        <v>48</v>
      </c>
      <c r="E61">
        <f t="shared" si="13"/>
        <v>15.960000000000003</v>
      </c>
      <c r="G61">
        <f t="shared" si="17"/>
        <v>1.7910758127919044</v>
      </c>
      <c r="I61">
        <f t="shared" si="18"/>
        <v>16.59182558567511</v>
      </c>
      <c r="J61">
        <f t="shared" si="18"/>
        <v>18.826941434973744</v>
      </c>
      <c r="K61">
        <f t="shared" si="18"/>
        <v>22.262858910739457</v>
      </c>
      <c r="L61">
        <f t="shared" si="18"/>
        <v>23.980817648622317</v>
      </c>
      <c r="M61">
        <f t="shared" si="18"/>
        <v>24.8791017579299</v>
      </c>
      <c r="N61">
        <f t="shared" si="18"/>
        <v>25.1816192750894</v>
      </c>
    </row>
    <row r="62" spans="4:14" ht="12.75">
      <c r="D62">
        <f t="shared" si="16"/>
        <v>50</v>
      </c>
      <c r="E62">
        <f t="shared" si="13"/>
        <v>16.14</v>
      </c>
      <c r="G62">
        <f t="shared" si="17"/>
        <v>1.6061200429139708</v>
      </c>
      <c r="I62">
        <f t="shared" si="18"/>
        <v>16.823734444618836</v>
      </c>
      <c r="J62">
        <f t="shared" si="18"/>
        <v>19.05885029391747</v>
      </c>
      <c r="K62">
        <f t="shared" si="18"/>
        <v>22.494767769683182</v>
      </c>
      <c r="L62">
        <f t="shared" si="18"/>
        <v>24.212726507566042</v>
      </c>
      <c r="M62">
        <f t="shared" si="18"/>
        <v>25.111010616873624</v>
      </c>
      <c r="N62">
        <f t="shared" si="18"/>
        <v>25.413528134033125</v>
      </c>
    </row>
    <row r="63" spans="4:14" ht="12.75">
      <c r="D63">
        <f t="shared" si="16"/>
        <v>52</v>
      </c>
      <c r="E63">
        <f t="shared" si="13"/>
        <v>16.32</v>
      </c>
      <c r="G63">
        <f t="shared" si="17"/>
        <v>1.4369432296175393</v>
      </c>
      <c r="I63">
        <f t="shared" si="18"/>
        <v>17.060554389043606</v>
      </c>
      <c r="J63">
        <f t="shared" si="18"/>
        <v>19.29567023834224</v>
      </c>
      <c r="K63">
        <f t="shared" si="18"/>
        <v>22.731587714107953</v>
      </c>
      <c r="L63">
        <f t="shared" si="18"/>
        <v>24.449546451990813</v>
      </c>
      <c r="M63">
        <f t="shared" si="18"/>
        <v>25.347830561298395</v>
      </c>
      <c r="N63">
        <f t="shared" si="18"/>
        <v>25.650348078457895</v>
      </c>
    </row>
    <row r="64" spans="4:14" ht="12.75">
      <c r="D64">
        <f>D63+$D$32</f>
        <v>54</v>
      </c>
      <c r="E64">
        <f t="shared" si="13"/>
        <v>16.5</v>
      </c>
      <c r="G64">
        <f t="shared" si="17"/>
        <v>1.282494226983528</v>
      </c>
      <c r="I64">
        <f t="shared" si="18"/>
        <v>17.302497929415352</v>
      </c>
      <c r="J64">
        <f t="shared" si="18"/>
        <v>19.537613778713986</v>
      </c>
      <c r="K64">
        <f t="shared" si="18"/>
        <v>22.9735312544797</v>
      </c>
      <c r="L64">
        <f t="shared" si="18"/>
        <v>24.69148999236256</v>
      </c>
      <c r="M64">
        <f t="shared" si="18"/>
        <v>25.58977410167014</v>
      </c>
      <c r="N64">
        <f t="shared" si="18"/>
        <v>25.892291618829642</v>
      </c>
    </row>
    <row r="65" spans="4:14" ht="12.75">
      <c r="D65">
        <f t="shared" si="16"/>
        <v>56</v>
      </c>
      <c r="E65">
        <f t="shared" si="13"/>
        <v>16.68</v>
      </c>
      <c r="G65">
        <f t="shared" si="17"/>
        <v>1.141771432350363</v>
      </c>
      <c r="I65">
        <f t="shared" si="18"/>
        <v>17.549791675305233</v>
      </c>
      <c r="J65">
        <f t="shared" si="18"/>
        <v>19.784907524603867</v>
      </c>
      <c r="K65">
        <f t="shared" si="18"/>
        <v>23.22082500036958</v>
      </c>
      <c r="L65">
        <f t="shared" si="18"/>
        <v>24.93878373825244</v>
      </c>
      <c r="M65">
        <f t="shared" si="18"/>
        <v>25.83706784756002</v>
      </c>
      <c r="N65">
        <f t="shared" si="18"/>
        <v>26.139585364719522</v>
      </c>
    </row>
    <row r="66" spans="4:14" ht="12.75">
      <c r="D66">
        <f t="shared" si="16"/>
        <v>58</v>
      </c>
      <c r="E66">
        <f t="shared" si="13"/>
        <v>16.86</v>
      </c>
      <c r="G66">
        <f t="shared" si="17"/>
        <v>1.0138214581731426</v>
      </c>
      <c r="I66">
        <f t="shared" si="18"/>
        <v>17.80267761086566</v>
      </c>
      <c r="J66">
        <f t="shared" si="18"/>
        <v>20.037793460164295</v>
      </c>
      <c r="K66">
        <f t="shared" si="18"/>
        <v>23.473710935930008</v>
      </c>
      <c r="L66">
        <f t="shared" si="18"/>
        <v>25.191669673812868</v>
      </c>
      <c r="M66">
        <f t="shared" si="18"/>
        <v>26.08995378312045</v>
      </c>
      <c r="N66">
        <f t="shared" si="18"/>
        <v>26.39247130027995</v>
      </c>
    </row>
    <row r="67" spans="4:14" ht="12.75">
      <c r="D67">
        <f t="shared" si="16"/>
        <v>60</v>
      </c>
      <c r="E67">
        <f t="shared" si="13"/>
        <v>17.04</v>
      </c>
      <c r="G67">
        <f t="shared" si="17"/>
        <v>0.897737811302143</v>
      </c>
      <c r="I67">
        <f t="shared" si="18"/>
        <v>18.06141451788289</v>
      </c>
      <c r="J67">
        <f t="shared" si="18"/>
        <v>20.296530367181525</v>
      </c>
      <c r="K67">
        <f t="shared" si="18"/>
        <v>23.732447842947238</v>
      </c>
      <c r="L67">
        <f t="shared" si="18"/>
        <v>25.450406580830098</v>
      </c>
      <c r="M67">
        <f t="shared" si="18"/>
        <v>26.34869069013768</v>
      </c>
      <c r="N67">
        <f t="shared" si="18"/>
        <v>26.65120820729718</v>
      </c>
    </row>
    <row r="68" spans="4:14" ht="12.75">
      <c r="D68">
        <f t="shared" si="16"/>
        <v>62</v>
      </c>
      <c r="E68">
        <f t="shared" si="13"/>
        <v>17.22</v>
      </c>
      <c r="G68">
        <f t="shared" si="17"/>
        <v>0.7926595798037936</v>
      </c>
      <c r="I68">
        <f t="shared" si="18"/>
        <v>18.32627956738255</v>
      </c>
      <c r="J68">
        <f t="shared" si="18"/>
        <v>20.561395416681183</v>
      </c>
      <c r="K68">
        <f t="shared" si="18"/>
        <v>23.997312892446896</v>
      </c>
      <c r="L68">
        <f t="shared" si="18"/>
        <v>25.715271630329756</v>
      </c>
      <c r="M68">
        <f t="shared" si="18"/>
        <v>26.613555739637338</v>
      </c>
      <c r="N68">
        <f t="shared" si="18"/>
        <v>26.91607325679684</v>
      </c>
    </row>
    <row r="69" spans="4:14" ht="12.75">
      <c r="D69">
        <f t="shared" si="16"/>
        <v>64</v>
      </c>
      <c r="E69">
        <f t="shared" si="13"/>
        <v>17.4</v>
      </c>
      <c r="G69">
        <f t="shared" si="17"/>
        <v>0.6977701274521119</v>
      </c>
      <c r="I69">
        <f t="shared" si="18"/>
        <v>18.597570104327716</v>
      </c>
      <c r="J69">
        <f t="shared" si="18"/>
        <v>20.83268595362635</v>
      </c>
      <c r="K69">
        <f t="shared" si="18"/>
        <v>24.268603429392062</v>
      </c>
      <c r="L69">
        <f t="shared" si="18"/>
        <v>25.986562167274922</v>
      </c>
      <c r="M69">
        <f t="shared" si="18"/>
        <v>26.884846276582504</v>
      </c>
      <c r="N69">
        <f t="shared" si="18"/>
        <v>27.187363793742005</v>
      </c>
    </row>
    <row r="70" spans="4:14" ht="12.75">
      <c r="D70">
        <f t="shared" si="16"/>
        <v>66</v>
      </c>
      <c r="E70">
        <f t="shared" si="13"/>
        <v>17.580000000000002</v>
      </c>
      <c r="G70">
        <f t="shared" si="17"/>
        <v>0.6122957960238141</v>
      </c>
      <c r="I70">
        <f t="shared" si="18"/>
        <v>18.875605654221044</v>
      </c>
      <c r="J70">
        <f t="shared" si="18"/>
        <v>21.110721503519677</v>
      </c>
      <c r="K70">
        <f t="shared" si="18"/>
        <v>24.54663897928539</v>
      </c>
      <c r="L70">
        <f t="shared" si="18"/>
        <v>26.26459771716825</v>
      </c>
      <c r="M70">
        <f t="shared" si="18"/>
        <v>27.162881826475832</v>
      </c>
      <c r="N70">
        <f t="shared" si="18"/>
        <v>27.465399343635333</v>
      </c>
    </row>
    <row r="71" spans="4:14" ht="12.75">
      <c r="D71">
        <f t="shared" si="16"/>
        <v>68</v>
      </c>
      <c r="E71">
        <f t="shared" si="13"/>
        <v>17.76</v>
      </c>
      <c r="G71">
        <f t="shared" si="17"/>
        <v>0.535504615535891</v>
      </c>
      <c r="I71">
        <f t="shared" si="18"/>
        <v>19.160730185566187</v>
      </c>
      <c r="J71">
        <f t="shared" si="18"/>
        <v>21.39584603486482</v>
      </c>
      <c r="K71">
        <f t="shared" si="18"/>
        <v>24.831763510630534</v>
      </c>
      <c r="L71">
        <f t="shared" si="18"/>
        <v>26.549722248513394</v>
      </c>
      <c r="M71">
        <f t="shared" si="18"/>
        <v>27.448006357820976</v>
      </c>
      <c r="N71">
        <f t="shared" si="18"/>
        <v>27.750523874980477</v>
      </c>
    </row>
    <row r="72" spans="4:14" ht="12.75">
      <c r="D72">
        <f t="shared" si="16"/>
        <v>70</v>
      </c>
      <c r="E72">
        <f t="shared" si="13"/>
        <v>17.94</v>
      </c>
      <c r="G72">
        <f t="shared" si="17"/>
        <v>0.4667050225703419</v>
      </c>
      <c r="I72">
        <f t="shared" si="18"/>
        <v>19.45331466836449</v>
      </c>
      <c r="J72">
        <f t="shared" si="18"/>
        <v>21.688430517663125</v>
      </c>
      <c r="K72">
        <f t="shared" si="18"/>
        <v>25.124347993428838</v>
      </c>
      <c r="L72">
        <f t="shared" si="18"/>
        <v>26.842306731311698</v>
      </c>
      <c r="M72">
        <f t="shared" si="18"/>
        <v>27.74059084061928</v>
      </c>
      <c r="N72">
        <f t="shared" si="18"/>
        <v>28.04310835777878</v>
      </c>
    </row>
    <row r="73" spans="4:14" ht="12.75">
      <c r="D73">
        <f t="shared" si="16"/>
        <v>72</v>
      </c>
      <c r="E73">
        <f t="shared" si="13"/>
        <v>18.12</v>
      </c>
      <c r="G73">
        <f t="shared" si="17"/>
        <v>0.40524458683711506</v>
      </c>
      <c r="I73">
        <f t="shared" si="18"/>
        <v>19.753759976381087</v>
      </c>
      <c r="J73">
        <f t="shared" si="18"/>
        <v>21.98887582567972</v>
      </c>
      <c r="K73">
        <f t="shared" si="18"/>
        <v>25.424793301445433</v>
      </c>
      <c r="L73">
        <f t="shared" si="18"/>
        <v>27.142752039328293</v>
      </c>
      <c r="M73">
        <f t="shared" si="18"/>
        <v>28.041036148635875</v>
      </c>
      <c r="N73">
        <f t="shared" si="18"/>
        <v>28.343553665795376</v>
      </c>
    </row>
    <row r="74" spans="4:14" ht="12.75">
      <c r="D74">
        <f>D73+$D$32</f>
        <v>74</v>
      </c>
      <c r="E74">
        <f t="shared" si="13"/>
        <v>18.3</v>
      </c>
      <c r="G74">
        <f t="shared" si="17"/>
        <v>0.3505087461330721</v>
      </c>
      <c r="I74">
        <f t="shared" si="18"/>
        <v>20.062500190142927</v>
      </c>
      <c r="J74">
        <f t="shared" si="18"/>
        <v>22.29761603944156</v>
      </c>
      <c r="K74">
        <f t="shared" si="18"/>
        <v>25.733533515207274</v>
      </c>
      <c r="L74">
        <f t="shared" si="18"/>
        <v>27.451492253090134</v>
      </c>
      <c r="M74">
        <f t="shared" si="18"/>
        <v>28.349776362397716</v>
      </c>
      <c r="N74">
        <f t="shared" si="18"/>
        <v>28.652293879557217</v>
      </c>
    </row>
    <row r="75" spans="4:14" ht="12.75">
      <c r="D75">
        <f t="shared" si="16"/>
        <v>76</v>
      </c>
      <c r="E75">
        <f t="shared" si="13"/>
        <v>18.48</v>
      </c>
      <c r="G75">
        <f t="shared" si="17"/>
        <v>0.30191954986209046</v>
      </c>
      <c r="I75">
        <f t="shared" si="18"/>
        <v>20.380006368956494</v>
      </c>
      <c r="J75">
        <f t="shared" si="18"/>
        <v>22.615122218255127</v>
      </c>
      <c r="K75">
        <f t="shared" si="18"/>
        <v>26.05103969402084</v>
      </c>
      <c r="L75">
        <f t="shared" si="18"/>
        <v>27.7689984319037</v>
      </c>
      <c r="M75">
        <f t="shared" si="18"/>
        <v>28.667282541211282</v>
      </c>
      <c r="N75">
        <f t="shared" si="18"/>
        <v>28.969800058370783</v>
      </c>
    </row>
    <row r="76" spans="4:14" ht="12.75">
      <c r="D76">
        <f t="shared" si="16"/>
        <v>78</v>
      </c>
      <c r="E76">
        <f t="shared" si="13"/>
        <v>18.66</v>
      </c>
      <c r="G76">
        <f t="shared" si="17"/>
        <v>0.2589344112892277</v>
      </c>
      <c r="I76">
        <f t="shared" si="18"/>
        <v>20.706790874206938</v>
      </c>
      <c r="J76">
        <f t="shared" si="18"/>
        <v>22.94190672350557</v>
      </c>
      <c r="K76">
        <f t="shared" si="18"/>
        <v>26.377824199271284</v>
      </c>
      <c r="L76">
        <f t="shared" si="18"/>
        <v>28.095782937154144</v>
      </c>
      <c r="M76">
        <f t="shared" si="18"/>
        <v>28.994067046461726</v>
      </c>
      <c r="N76">
        <f t="shared" si="18"/>
        <v>29.296584563621227</v>
      </c>
    </row>
    <row r="77" spans="4:14" ht="12.75">
      <c r="D77">
        <f t="shared" si="16"/>
        <v>80</v>
      </c>
      <c r="E77">
        <f t="shared" si="13"/>
        <v>18.84</v>
      </c>
      <c r="G77">
        <f t="shared" si="17"/>
        <v>0.22104486871029239</v>
      </c>
      <c r="I77">
        <f t="shared" si="18"/>
        <v>21.043412343541338</v>
      </c>
      <c r="J77">
        <f t="shared" si="18"/>
        <v>23.27852819283997</v>
      </c>
      <c r="K77">
        <f t="shared" si="18"/>
        <v>26.714445668605684</v>
      </c>
      <c r="L77">
        <f t="shared" si="18"/>
        <v>28.432404406488544</v>
      </c>
      <c r="M77">
        <f t="shared" si="18"/>
        <v>29.330688515796126</v>
      </c>
      <c r="N77">
        <f t="shared" si="18"/>
        <v>29.633206032955627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J83"/>
  <sheetViews>
    <sheetView workbookViewId="0" topLeftCell="A1">
      <selection activeCell="J2" sqref="J2"/>
    </sheetView>
  </sheetViews>
  <sheetFormatPr defaultColWidth="9.140625" defaultRowHeight="12.75"/>
  <cols>
    <col min="1" max="16384" width="11.140625" style="0" customWidth="1"/>
  </cols>
  <sheetData>
    <row r="1" spans="1:10" ht="14.25">
      <c r="A1" s="1" t="s">
        <v>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</v>
      </c>
      <c r="G1" s="1" t="s">
        <v>3</v>
      </c>
      <c r="H1" s="1" t="s">
        <v>2</v>
      </c>
      <c r="I1" s="1" t="s">
        <v>10</v>
      </c>
      <c r="J1" s="1"/>
    </row>
    <row r="2" spans="1:10" ht="12.75">
      <c r="A2">
        <v>0</v>
      </c>
      <c r="B2">
        <v>21</v>
      </c>
      <c r="C2">
        <f aca="true" t="shared" si="0" ref="C2:C42">LN(B2)</f>
        <v>3.044522437723423</v>
      </c>
      <c r="D2">
        <f aca="true" t="shared" si="1" ref="D2:D33">100*(0.0009*A2+0.1164)</f>
        <v>11.64</v>
      </c>
      <c r="E2">
        <f aca="true" t="shared" si="2" ref="E2:E42">LN(D2)</f>
        <v>2.454447442303292</v>
      </c>
      <c r="F2">
        <f>8.66*10^-7*A2+3.5418*10^-4</f>
        <v>0.00035418</v>
      </c>
      <c r="G2">
        <v>120</v>
      </c>
      <c r="H2">
        <f aca="true" t="shared" si="3" ref="H2:H33">G2+22-1.5*A2</f>
        <v>142</v>
      </c>
      <c r="I2">
        <f>H2+((C2-E2)/F2)^0.5</f>
        <v>182.81704770722848</v>
      </c>
      <c r="J2">
        <f>H2-((C2-E2)/F2)^0.5</f>
        <v>101.18295229277152</v>
      </c>
    </row>
    <row r="3" spans="1:10" ht="12.75">
      <c r="A3">
        <f>A2+1</f>
        <v>1</v>
      </c>
      <c r="B3">
        <v>21</v>
      </c>
      <c r="C3">
        <f t="shared" si="0"/>
        <v>3.044522437723423</v>
      </c>
      <c r="D3">
        <f t="shared" si="1"/>
        <v>11.73</v>
      </c>
      <c r="E3">
        <f t="shared" si="2"/>
        <v>2.462149662665384</v>
      </c>
      <c r="F3">
        <f aca="true" t="shared" si="4" ref="F3:F42">8.66*10^-7*A3+3.5418*10^-4</f>
        <v>0.000355046</v>
      </c>
      <c r="G3">
        <v>120</v>
      </c>
      <c r="H3">
        <f t="shared" si="3"/>
        <v>140.5</v>
      </c>
      <c r="I3">
        <f aca="true" t="shared" si="5" ref="I3:I33">H3+((C3-E3)/F3)^0.5</f>
        <v>181.0002981191338</v>
      </c>
      <c r="J3">
        <f aca="true" t="shared" si="6" ref="J3:J42">H3-((C3-E3)/F3)^0.5</f>
        <v>99.9997018808662</v>
      </c>
    </row>
    <row r="4" spans="1:10" ht="12.75">
      <c r="A4">
        <f aca="true" t="shared" si="7" ref="A4:A42">A3+1</f>
        <v>2</v>
      </c>
      <c r="B4">
        <v>21</v>
      </c>
      <c r="C4">
        <f t="shared" si="0"/>
        <v>3.044522437723423</v>
      </c>
      <c r="D4">
        <f t="shared" si="1"/>
        <v>11.82</v>
      </c>
      <c r="E4">
        <f t="shared" si="2"/>
        <v>2.469793011977952</v>
      </c>
      <c r="F4">
        <f t="shared" si="4"/>
        <v>0.000355912</v>
      </c>
      <c r="G4">
        <v>120</v>
      </c>
      <c r="H4">
        <f t="shared" si="3"/>
        <v>139</v>
      </c>
      <c r="I4">
        <f t="shared" si="5"/>
        <v>179.1846695298686</v>
      </c>
      <c r="J4">
        <f t="shared" si="6"/>
        <v>98.81533047013141</v>
      </c>
    </row>
    <row r="5" spans="1:10" ht="12.75">
      <c r="A5">
        <f t="shared" si="7"/>
        <v>3</v>
      </c>
      <c r="B5">
        <v>21</v>
      </c>
      <c r="C5">
        <f t="shared" si="0"/>
        <v>3.044522437723423</v>
      </c>
      <c r="D5">
        <f t="shared" si="1"/>
        <v>11.91</v>
      </c>
      <c r="E5">
        <f t="shared" si="2"/>
        <v>2.477378383367209</v>
      </c>
      <c r="F5">
        <f t="shared" si="4"/>
        <v>0.000356778</v>
      </c>
      <c r="G5">
        <v>120</v>
      </c>
      <c r="H5">
        <f t="shared" si="3"/>
        <v>137.5</v>
      </c>
      <c r="I5">
        <f t="shared" si="5"/>
        <v>177.37013061757983</v>
      </c>
      <c r="J5">
        <f t="shared" si="6"/>
        <v>97.62986938242017</v>
      </c>
    </row>
    <row r="6" spans="1:10" ht="12.75">
      <c r="A6">
        <f t="shared" si="7"/>
        <v>4</v>
      </c>
      <c r="B6">
        <v>21</v>
      </c>
      <c r="C6">
        <f t="shared" si="0"/>
        <v>3.044522437723423</v>
      </c>
      <c r="D6">
        <f t="shared" si="1"/>
        <v>12.000000000000002</v>
      </c>
      <c r="E6">
        <f t="shared" si="2"/>
        <v>2.4849066497880004</v>
      </c>
      <c r="F6">
        <f t="shared" si="4"/>
        <v>0.000357644</v>
      </c>
      <c r="G6">
        <v>120</v>
      </c>
      <c r="H6">
        <f t="shared" si="3"/>
        <v>136</v>
      </c>
      <c r="I6">
        <f t="shared" si="5"/>
        <v>175.55665025096314</v>
      </c>
      <c r="J6">
        <f t="shared" si="6"/>
        <v>96.44334974903686</v>
      </c>
    </row>
    <row r="7" spans="1:10" ht="12.75">
      <c r="A7">
        <f t="shared" si="7"/>
        <v>5</v>
      </c>
      <c r="B7">
        <v>21</v>
      </c>
      <c r="C7">
        <f t="shared" si="0"/>
        <v>3.044522437723423</v>
      </c>
      <c r="D7">
        <f t="shared" si="1"/>
        <v>12.09</v>
      </c>
      <c r="E7">
        <f t="shared" si="2"/>
        <v>2.492378664626701</v>
      </c>
      <c r="F7">
        <f t="shared" si="4"/>
        <v>0.00035851</v>
      </c>
      <c r="G7">
        <v>120</v>
      </c>
      <c r="H7">
        <f t="shared" si="3"/>
        <v>134.5</v>
      </c>
      <c r="I7">
        <f t="shared" si="5"/>
        <v>173.74419746842923</v>
      </c>
      <c r="J7">
        <f t="shared" si="6"/>
        <v>95.25580253157077</v>
      </c>
    </row>
    <row r="8" spans="1:10" ht="12.75">
      <c r="A8">
        <f t="shared" si="7"/>
        <v>6</v>
      </c>
      <c r="B8">
        <v>21</v>
      </c>
      <c r="C8">
        <f t="shared" si="0"/>
        <v>3.044522437723423</v>
      </c>
      <c r="D8">
        <f t="shared" si="1"/>
        <v>12.18</v>
      </c>
      <c r="E8">
        <f t="shared" si="2"/>
        <v>2.4997952622817508</v>
      </c>
      <c r="F8">
        <f t="shared" si="4"/>
        <v>0.000359376</v>
      </c>
      <c r="G8">
        <v>120</v>
      </c>
      <c r="H8">
        <f t="shared" si="3"/>
        <v>133</v>
      </c>
      <c r="I8">
        <f t="shared" si="5"/>
        <v>171.9327414572832</v>
      </c>
      <c r="J8">
        <f t="shared" si="6"/>
        <v>94.06725854271679</v>
      </c>
    </row>
    <row r="9" spans="1:10" ht="12.75">
      <c r="A9">
        <f t="shared" si="7"/>
        <v>7</v>
      </c>
      <c r="B9">
        <v>21</v>
      </c>
      <c r="C9">
        <f t="shared" si="0"/>
        <v>3.044522437723423</v>
      </c>
      <c r="D9">
        <f t="shared" si="1"/>
        <v>12.27</v>
      </c>
      <c r="E9">
        <f t="shared" si="2"/>
        <v>2.50715725872282</v>
      </c>
      <c r="F9">
        <f t="shared" si="4"/>
        <v>0.000360242</v>
      </c>
      <c r="G9">
        <v>120</v>
      </c>
      <c r="H9">
        <f t="shared" si="3"/>
        <v>131.5</v>
      </c>
      <c r="I9">
        <f t="shared" si="5"/>
        <v>170.12225153287588</v>
      </c>
      <c r="J9">
        <f t="shared" si="6"/>
        <v>92.87774846712412</v>
      </c>
    </row>
    <row r="10" spans="1:10" ht="12.75">
      <c r="A10">
        <f t="shared" si="7"/>
        <v>8</v>
      </c>
      <c r="B10">
        <v>21</v>
      </c>
      <c r="C10">
        <f t="shared" si="0"/>
        <v>3.044522437723423</v>
      </c>
      <c r="D10">
        <f t="shared" si="1"/>
        <v>12.36</v>
      </c>
      <c r="E10">
        <f t="shared" si="2"/>
        <v>2.514465452029545</v>
      </c>
      <c r="F10">
        <f t="shared" si="4"/>
        <v>0.000361108</v>
      </c>
      <c r="G10">
        <v>120</v>
      </c>
      <c r="H10">
        <f t="shared" si="3"/>
        <v>130</v>
      </c>
      <c r="I10">
        <f t="shared" si="5"/>
        <v>168.3126971176847</v>
      </c>
      <c r="J10">
        <f t="shared" si="6"/>
        <v>91.68730288231531</v>
      </c>
    </row>
    <row r="11" spans="1:10" ht="12.75">
      <c r="A11">
        <f t="shared" si="7"/>
        <v>9</v>
      </c>
      <c r="B11">
        <v>21</v>
      </c>
      <c r="C11">
        <f t="shared" si="0"/>
        <v>3.044522437723423</v>
      </c>
      <c r="D11">
        <f t="shared" si="1"/>
        <v>12.45</v>
      </c>
      <c r="E11">
        <f t="shared" si="2"/>
        <v>2.5217206229107165</v>
      </c>
      <c r="F11">
        <f t="shared" si="4"/>
        <v>0.000361974</v>
      </c>
      <c r="G11">
        <v>120</v>
      </c>
      <c r="H11">
        <f t="shared" si="3"/>
        <v>128.5</v>
      </c>
      <c r="I11">
        <f t="shared" si="5"/>
        <v>166.50404772028224</v>
      </c>
      <c r="J11">
        <f t="shared" si="6"/>
        <v>90.49595227971774</v>
      </c>
    </row>
    <row r="12" spans="1:10" ht="12.75">
      <c r="A12">
        <f t="shared" si="7"/>
        <v>10</v>
      </c>
      <c r="B12">
        <v>21</v>
      </c>
      <c r="C12">
        <f t="shared" si="0"/>
        <v>3.044522437723423</v>
      </c>
      <c r="D12">
        <f t="shared" si="1"/>
        <v>12.540000000000001</v>
      </c>
      <c r="E12">
        <f t="shared" si="2"/>
        <v>2.5289235352047745</v>
      </c>
      <c r="F12">
        <f t="shared" si="4"/>
        <v>0.00036284</v>
      </c>
      <c r="G12">
        <v>120</v>
      </c>
      <c r="H12">
        <f t="shared" si="3"/>
        <v>127</v>
      </c>
      <c r="I12">
        <f t="shared" si="5"/>
        <v>164.69627291414798</v>
      </c>
      <c r="J12">
        <f t="shared" si="6"/>
        <v>89.30372708585202</v>
      </c>
    </row>
    <row r="13" spans="1:10" ht="12.75">
      <c r="A13">
        <f t="shared" si="7"/>
        <v>11</v>
      </c>
      <c r="B13">
        <v>21</v>
      </c>
      <c r="C13">
        <f t="shared" si="0"/>
        <v>3.044522437723423</v>
      </c>
      <c r="D13">
        <f t="shared" si="1"/>
        <v>12.629999999999999</v>
      </c>
      <c r="E13">
        <f t="shared" si="2"/>
        <v>2.5360749363624</v>
      </c>
      <c r="F13">
        <f t="shared" si="4"/>
        <v>0.000363706</v>
      </c>
      <c r="G13">
        <v>120</v>
      </c>
      <c r="H13">
        <f t="shared" si="3"/>
        <v>125.5</v>
      </c>
      <c r="I13">
        <f t="shared" si="5"/>
        <v>162.88934231627852</v>
      </c>
      <c r="J13">
        <f t="shared" si="6"/>
        <v>88.11065768372148</v>
      </c>
    </row>
    <row r="14" spans="1:10" ht="12.75">
      <c r="A14">
        <f t="shared" si="7"/>
        <v>12</v>
      </c>
      <c r="B14">
        <v>21</v>
      </c>
      <c r="C14">
        <f t="shared" si="0"/>
        <v>3.044522437723423</v>
      </c>
      <c r="D14">
        <f t="shared" si="1"/>
        <v>12.72</v>
      </c>
      <c r="E14">
        <f t="shared" si="2"/>
        <v>2.543175557911976</v>
      </c>
      <c r="F14">
        <f t="shared" si="4"/>
        <v>0.000364572</v>
      </c>
      <c r="G14">
        <v>120</v>
      </c>
      <c r="H14">
        <f t="shared" si="3"/>
        <v>124</v>
      </c>
      <c r="I14">
        <f t="shared" si="5"/>
        <v>161.0832255655502</v>
      </c>
      <c r="J14">
        <f t="shared" si="6"/>
        <v>86.91677443444979</v>
      </c>
    </row>
    <row r="15" spans="1:10" ht="12.75">
      <c r="A15">
        <f t="shared" si="7"/>
        <v>13</v>
      </c>
      <c r="B15">
        <v>21</v>
      </c>
      <c r="C15">
        <f t="shared" si="0"/>
        <v>3.044522437723423</v>
      </c>
      <c r="D15">
        <f t="shared" si="1"/>
        <v>12.809999999999999</v>
      </c>
      <c r="E15">
        <f t="shared" si="2"/>
        <v>2.5502261159086426</v>
      </c>
      <c r="F15">
        <f t="shared" si="4"/>
        <v>0.000365438</v>
      </c>
      <c r="G15">
        <v>120</v>
      </c>
      <c r="H15">
        <f t="shared" si="3"/>
        <v>122.5</v>
      </c>
      <c r="I15">
        <f t="shared" si="5"/>
        <v>159.27789230078554</v>
      </c>
      <c r="J15">
        <f t="shared" si="6"/>
        <v>85.72210769921446</v>
      </c>
    </row>
    <row r="16" spans="1:10" ht="12.75">
      <c r="A16">
        <f t="shared" si="7"/>
        <v>14</v>
      </c>
      <c r="B16">
        <v>21</v>
      </c>
      <c r="C16">
        <f t="shared" si="0"/>
        <v>3.044522437723423</v>
      </c>
      <c r="D16">
        <f t="shared" si="1"/>
        <v>12.9</v>
      </c>
      <c r="E16">
        <f t="shared" si="2"/>
        <v>2.5572273113676265</v>
      </c>
      <c r="F16">
        <f t="shared" si="4"/>
        <v>0.000366304</v>
      </c>
      <c r="G16">
        <v>120</v>
      </c>
      <c r="H16">
        <f t="shared" si="3"/>
        <v>121</v>
      </c>
      <c r="I16">
        <f t="shared" si="5"/>
        <v>157.4733121384738</v>
      </c>
      <c r="J16">
        <f t="shared" si="6"/>
        <v>84.5266878615262</v>
      </c>
    </row>
    <row r="17" spans="1:10" ht="12.75">
      <c r="A17">
        <f t="shared" si="7"/>
        <v>15</v>
      </c>
      <c r="B17">
        <v>21</v>
      </c>
      <c r="C17">
        <f t="shared" si="0"/>
        <v>3.044522437723423</v>
      </c>
      <c r="D17">
        <f t="shared" si="1"/>
        <v>12.990000000000002</v>
      </c>
      <c r="E17">
        <f t="shared" si="2"/>
        <v>2.5641798306825083</v>
      </c>
      <c r="F17">
        <f t="shared" si="4"/>
        <v>0.00036717</v>
      </c>
      <c r="G17">
        <v>120</v>
      </c>
      <c r="H17">
        <f t="shared" si="3"/>
        <v>119.5</v>
      </c>
      <c r="I17">
        <f t="shared" si="5"/>
        <v>155.6694546500939</v>
      </c>
      <c r="J17">
        <f t="shared" si="6"/>
        <v>83.33054534990609</v>
      </c>
    </row>
    <row r="18" spans="1:10" ht="12.75">
      <c r="A18">
        <f t="shared" si="7"/>
        <v>16</v>
      </c>
      <c r="B18">
        <v>21</v>
      </c>
      <c r="C18">
        <f t="shared" si="0"/>
        <v>3.044522437723423</v>
      </c>
      <c r="D18">
        <f t="shared" si="1"/>
        <v>13.08</v>
      </c>
      <c r="E18">
        <f t="shared" si="2"/>
        <v>2.5710843460290524</v>
      </c>
      <c r="F18">
        <f t="shared" si="4"/>
        <v>0.000368036</v>
      </c>
      <c r="G18">
        <v>120</v>
      </c>
      <c r="H18">
        <f t="shared" si="3"/>
        <v>118</v>
      </c>
      <c r="I18">
        <f t="shared" si="5"/>
        <v>153.86628933898461</v>
      </c>
      <c r="J18">
        <f t="shared" si="6"/>
        <v>82.13371066101539</v>
      </c>
    </row>
    <row r="19" spans="1:10" ht="12.75">
      <c r="A19">
        <f t="shared" si="7"/>
        <v>17</v>
      </c>
      <c r="B19">
        <v>21</v>
      </c>
      <c r="C19">
        <f t="shared" si="0"/>
        <v>3.044522437723423</v>
      </c>
      <c r="D19">
        <f t="shared" si="1"/>
        <v>13.170000000000002</v>
      </c>
      <c r="E19">
        <f t="shared" si="2"/>
        <v>2.5779415157551897</v>
      </c>
      <c r="F19">
        <f t="shared" si="4"/>
        <v>0.000368902</v>
      </c>
      <c r="G19">
        <v>120</v>
      </c>
      <c r="H19">
        <f t="shared" si="3"/>
        <v>116.5</v>
      </c>
      <c r="I19">
        <f t="shared" si="5"/>
        <v>152.06378561670562</v>
      </c>
      <c r="J19">
        <f t="shared" si="6"/>
        <v>80.9362143832944</v>
      </c>
    </row>
    <row r="20" spans="1:10" ht="12.75">
      <c r="A20">
        <f t="shared" si="7"/>
        <v>18</v>
      </c>
      <c r="B20">
        <v>21</v>
      </c>
      <c r="C20">
        <f t="shared" si="0"/>
        <v>3.044522437723423</v>
      </c>
      <c r="D20">
        <f t="shared" si="1"/>
        <v>13.26</v>
      </c>
      <c r="E20">
        <f t="shared" si="2"/>
        <v>2.5847519847577165</v>
      </c>
      <c r="F20">
        <f t="shared" si="4"/>
        <v>0.00036976800000000003</v>
      </c>
      <c r="G20">
        <v>120</v>
      </c>
      <c r="H20">
        <f t="shared" si="3"/>
        <v>115</v>
      </c>
      <c r="I20">
        <f t="shared" si="5"/>
        <v>150.26191277882884</v>
      </c>
      <c r="J20">
        <f t="shared" si="6"/>
        <v>79.73808722117116</v>
      </c>
    </row>
    <row r="21" spans="1:10" ht="12.75">
      <c r="A21">
        <f t="shared" si="7"/>
        <v>19</v>
      </c>
      <c r="B21">
        <v>21</v>
      </c>
      <c r="C21">
        <f t="shared" si="0"/>
        <v>3.044522437723423</v>
      </c>
      <c r="D21">
        <f t="shared" si="1"/>
        <v>13.350000000000001</v>
      </c>
      <c r="E21">
        <f t="shared" si="2"/>
        <v>2.591516384846259</v>
      </c>
      <c r="F21">
        <f t="shared" si="4"/>
        <v>0.000370634</v>
      </c>
      <c r="G21">
        <v>120</v>
      </c>
      <c r="H21">
        <f t="shared" si="3"/>
        <v>113.5</v>
      </c>
      <c r="I21">
        <f t="shared" si="5"/>
        <v>148.46063998009714</v>
      </c>
      <c r="J21">
        <f t="shared" si="6"/>
        <v>78.53936001990286</v>
      </c>
    </row>
    <row r="22" spans="1:10" ht="12.75">
      <c r="A22">
        <f t="shared" si="7"/>
        <v>20</v>
      </c>
      <c r="B22">
        <v>21</v>
      </c>
      <c r="C22">
        <f t="shared" si="0"/>
        <v>3.044522437723423</v>
      </c>
      <c r="D22">
        <f t="shared" si="1"/>
        <v>13.44</v>
      </c>
      <c r="E22">
        <f t="shared" si="2"/>
        <v>2.5982353350950036</v>
      </c>
      <c r="F22">
        <f t="shared" si="4"/>
        <v>0.0003715</v>
      </c>
      <c r="G22">
        <v>120</v>
      </c>
      <c r="H22">
        <f t="shared" si="3"/>
        <v>112</v>
      </c>
      <c r="I22">
        <f t="shared" si="5"/>
        <v>146.65993620888275</v>
      </c>
      <c r="J22">
        <f t="shared" si="6"/>
        <v>77.34006379111726</v>
      </c>
    </row>
    <row r="23" spans="1:10" ht="12.75">
      <c r="A23">
        <f t="shared" si="7"/>
        <v>21</v>
      </c>
      <c r="B23">
        <v>21</v>
      </c>
      <c r="C23">
        <f t="shared" si="0"/>
        <v>3.044522437723423</v>
      </c>
      <c r="D23">
        <f t="shared" si="1"/>
        <v>13.530000000000001</v>
      </c>
      <c r="E23">
        <f t="shared" si="2"/>
        <v>2.604909442182697</v>
      </c>
      <c r="F23">
        <f t="shared" si="4"/>
        <v>0.000372366</v>
      </c>
      <c r="G23">
        <v>120</v>
      </c>
      <c r="H23">
        <f t="shared" si="3"/>
        <v>110.5</v>
      </c>
      <c r="I23">
        <f t="shared" si="5"/>
        <v>144.85977026087477</v>
      </c>
      <c r="J23">
        <f t="shared" si="6"/>
        <v>76.14022973912523</v>
      </c>
    </row>
    <row r="24" spans="1:10" ht="12.75">
      <c r="A24">
        <f t="shared" si="7"/>
        <v>22</v>
      </c>
      <c r="B24">
        <v>21</v>
      </c>
      <c r="C24">
        <f t="shared" si="0"/>
        <v>3.044522437723423</v>
      </c>
      <c r="D24">
        <f t="shared" si="1"/>
        <v>13.62</v>
      </c>
      <c r="E24">
        <f t="shared" si="2"/>
        <v>2.611539300721366</v>
      </c>
      <c r="F24">
        <f t="shared" si="4"/>
        <v>0.000373232</v>
      </c>
      <c r="G24">
        <v>120</v>
      </c>
      <c r="H24">
        <f t="shared" si="3"/>
        <v>109</v>
      </c>
      <c r="I24">
        <f t="shared" si="5"/>
        <v>143.06011071192017</v>
      </c>
      <c r="J24">
        <f t="shared" si="6"/>
        <v>74.93988928807983</v>
      </c>
    </row>
    <row r="25" spans="1:10" ht="12.75">
      <c r="A25">
        <f t="shared" si="7"/>
        <v>23</v>
      </c>
      <c r="B25">
        <v>21</v>
      </c>
      <c r="C25">
        <f t="shared" si="0"/>
        <v>3.044522437723423</v>
      </c>
      <c r="D25">
        <f t="shared" si="1"/>
        <v>13.71</v>
      </c>
      <c r="E25">
        <f t="shared" si="2"/>
        <v>2.6181254935742233</v>
      </c>
      <c r="F25">
        <f t="shared" si="4"/>
        <v>0.000374098</v>
      </c>
      <c r="G25">
        <v>120</v>
      </c>
      <c r="H25">
        <f t="shared" si="3"/>
        <v>107.5</v>
      </c>
      <c r="I25">
        <f t="shared" si="5"/>
        <v>141.2609258899371</v>
      </c>
      <c r="J25">
        <f t="shared" si="6"/>
        <v>73.73907411006289</v>
      </c>
    </row>
    <row r="26" spans="1:10" ht="12.75">
      <c r="A26">
        <f t="shared" si="7"/>
        <v>24</v>
      </c>
      <c r="B26">
        <v>21</v>
      </c>
      <c r="C26">
        <f t="shared" si="0"/>
        <v>3.044522437723423</v>
      </c>
      <c r="D26">
        <f t="shared" si="1"/>
        <v>13.8</v>
      </c>
      <c r="E26">
        <f t="shared" si="2"/>
        <v>2.624668592163159</v>
      </c>
      <c r="F26">
        <f t="shared" si="4"/>
        <v>0.000374964</v>
      </c>
      <c r="G26">
        <v>120</v>
      </c>
      <c r="H26">
        <f t="shared" si="3"/>
        <v>106</v>
      </c>
      <c r="I26">
        <f t="shared" si="5"/>
        <v>139.46218384581545</v>
      </c>
      <c r="J26">
        <f t="shared" si="6"/>
        <v>72.53781615418455</v>
      </c>
    </row>
    <row r="27" spans="1:10" ht="12.75">
      <c r="A27">
        <f t="shared" si="7"/>
        <v>25</v>
      </c>
      <c r="B27">
        <v>21</v>
      </c>
      <c r="C27">
        <f t="shared" si="0"/>
        <v>3.044522437723423</v>
      </c>
      <c r="D27">
        <f t="shared" si="1"/>
        <v>13.889999999999999</v>
      </c>
      <c r="E27">
        <f t="shared" si="2"/>
        <v>2.6311691567662523</v>
      </c>
      <c r="F27">
        <f t="shared" si="4"/>
        <v>0.00037583</v>
      </c>
      <c r="G27">
        <v>120</v>
      </c>
      <c r="H27">
        <f t="shared" si="3"/>
        <v>104.5</v>
      </c>
      <c r="I27">
        <f t="shared" si="5"/>
        <v>137.66385232321122</v>
      </c>
      <c r="J27">
        <f t="shared" si="6"/>
        <v>71.33614767678878</v>
      </c>
    </row>
    <row r="28" spans="1:10" ht="12.75">
      <c r="A28">
        <f t="shared" si="7"/>
        <v>26</v>
      </c>
      <c r="B28">
        <v>21</v>
      </c>
      <c r="C28">
        <f t="shared" si="0"/>
        <v>3.044522437723423</v>
      </c>
      <c r="D28">
        <f t="shared" si="1"/>
        <v>13.98</v>
      </c>
      <c r="E28">
        <f t="shared" si="2"/>
        <v>2.637627736805664</v>
      </c>
      <c r="F28">
        <f t="shared" si="4"/>
        <v>0.000376696</v>
      </c>
      <c r="G28">
        <v>120</v>
      </c>
      <c r="H28">
        <f t="shared" si="3"/>
        <v>103</v>
      </c>
      <c r="I28">
        <f t="shared" si="5"/>
        <v>135.86589872713716</v>
      </c>
      <c r="J28">
        <f t="shared" si="6"/>
        <v>70.13410127286285</v>
      </c>
    </row>
    <row r="29" spans="1:10" ht="12.75">
      <c r="A29">
        <f t="shared" si="7"/>
        <v>27</v>
      </c>
      <c r="B29">
        <v>21</v>
      </c>
      <c r="C29">
        <f t="shared" si="0"/>
        <v>3.044522437723423</v>
      </c>
      <c r="D29">
        <f t="shared" si="1"/>
        <v>14.069999999999999</v>
      </c>
      <c r="E29">
        <f t="shared" si="2"/>
        <v>2.6440448711262974</v>
      </c>
      <c r="F29">
        <f t="shared" si="4"/>
        <v>0.000377562</v>
      </c>
      <c r="G29">
        <v>120</v>
      </c>
      <c r="H29">
        <f t="shared" si="3"/>
        <v>101.5</v>
      </c>
      <c r="I29">
        <f t="shared" si="5"/>
        <v>134.06829009124266</v>
      </c>
      <c r="J29">
        <f t="shared" si="6"/>
        <v>68.93170990875734</v>
      </c>
    </row>
    <row r="30" spans="1:10" ht="12.75">
      <c r="A30">
        <f t="shared" si="7"/>
        <v>28</v>
      </c>
      <c r="B30">
        <v>21</v>
      </c>
      <c r="C30">
        <f t="shared" si="0"/>
        <v>3.044522437723423</v>
      </c>
      <c r="D30">
        <f t="shared" si="1"/>
        <v>14.16</v>
      </c>
      <c r="E30">
        <f t="shared" si="2"/>
        <v>2.6504210882655737</v>
      </c>
      <c r="F30">
        <f t="shared" si="4"/>
        <v>0.000378428</v>
      </c>
      <c r="G30">
        <v>120</v>
      </c>
      <c r="H30">
        <f t="shared" si="3"/>
        <v>100</v>
      </c>
      <c r="I30">
        <f t="shared" si="5"/>
        <v>132.27099304366857</v>
      </c>
      <c r="J30">
        <f t="shared" si="6"/>
        <v>67.72900695633143</v>
      </c>
    </row>
    <row r="31" spans="1:10" ht="12.75">
      <c r="A31">
        <f t="shared" si="7"/>
        <v>29</v>
      </c>
      <c r="B31">
        <v>21</v>
      </c>
      <c r="C31">
        <f t="shared" si="0"/>
        <v>3.044522437723423</v>
      </c>
      <c r="D31">
        <f t="shared" si="1"/>
        <v>14.250000000000002</v>
      </c>
      <c r="E31">
        <f t="shared" si="2"/>
        <v>2.6567569067146595</v>
      </c>
      <c r="F31">
        <f t="shared" si="4"/>
        <v>0.000379294</v>
      </c>
      <c r="G31">
        <v>120</v>
      </c>
      <c r="H31">
        <f t="shared" si="3"/>
        <v>98.5</v>
      </c>
      <c r="I31">
        <f t="shared" si="5"/>
        <v>130.47397377135397</v>
      </c>
      <c r="J31">
        <f t="shared" si="6"/>
        <v>66.52602622864603</v>
      </c>
    </row>
    <row r="32" spans="1:10" ht="12.75">
      <c r="A32">
        <f t="shared" si="7"/>
        <v>30</v>
      </c>
      <c r="B32">
        <v>21</v>
      </c>
      <c r="C32">
        <f t="shared" si="0"/>
        <v>3.044522437723423</v>
      </c>
      <c r="D32">
        <f t="shared" si="1"/>
        <v>14.34</v>
      </c>
      <c r="E32">
        <f t="shared" si="2"/>
        <v>2.663052835171474</v>
      </c>
      <c r="F32">
        <f t="shared" si="4"/>
        <v>0.00038016</v>
      </c>
      <c r="G32">
        <v>120</v>
      </c>
      <c r="H32">
        <f t="shared" si="3"/>
        <v>97</v>
      </c>
      <c r="I32">
        <f t="shared" si="5"/>
        <v>128.67719798266086</v>
      </c>
      <c r="J32">
        <f t="shared" si="6"/>
        <v>65.32280201733913</v>
      </c>
    </row>
    <row r="33" spans="1:10" ht="12.75">
      <c r="A33">
        <f t="shared" si="7"/>
        <v>31</v>
      </c>
      <c r="B33">
        <v>21</v>
      </c>
      <c r="C33">
        <f t="shared" si="0"/>
        <v>3.044522437723423</v>
      </c>
      <c r="D33">
        <f t="shared" si="1"/>
        <v>14.430000000000001</v>
      </c>
      <c r="E33">
        <f t="shared" si="2"/>
        <v>2.6693093727857797</v>
      </c>
      <c r="F33">
        <f t="shared" si="4"/>
        <v>0.000381026</v>
      </c>
      <c r="G33">
        <v>120</v>
      </c>
      <c r="H33">
        <f t="shared" si="3"/>
        <v>95.5</v>
      </c>
      <c r="I33">
        <f t="shared" si="5"/>
        <v>126.88063086817303</v>
      </c>
      <c r="J33">
        <f t="shared" si="6"/>
        <v>64.11936913182697</v>
      </c>
    </row>
    <row r="34" spans="1:10" ht="12.75">
      <c r="A34">
        <f t="shared" si="7"/>
        <v>32</v>
      </c>
      <c r="B34">
        <v>21</v>
      </c>
      <c r="C34">
        <f t="shared" si="0"/>
        <v>3.044522437723423</v>
      </c>
      <c r="D34">
        <f aca="true" t="shared" si="8" ref="D34:D42">100*(0.0009*A34+0.1164)</f>
        <v>14.52</v>
      </c>
      <c r="E34">
        <f t="shared" si="2"/>
        <v>2.67552700939665</v>
      </c>
      <c r="F34">
        <f t="shared" si="4"/>
        <v>0.000381892</v>
      </c>
      <c r="G34">
        <v>120</v>
      </c>
      <c r="H34">
        <f aca="true" t="shared" si="9" ref="H34:H42">G34+22-1.5*A34</f>
        <v>94</v>
      </c>
      <c r="I34">
        <f aca="true" t="shared" si="10" ref="I34:I41">H34+((C34-E34)/F34)^0.5</f>
        <v>125.08423705951192</v>
      </c>
      <c r="J34">
        <f t="shared" si="6"/>
        <v>62.91576294048808</v>
      </c>
    </row>
    <row r="35" spans="1:10" ht="12.75">
      <c r="A35">
        <f t="shared" si="7"/>
        <v>33</v>
      </c>
      <c r="B35">
        <v>21</v>
      </c>
      <c r="C35">
        <f t="shared" si="0"/>
        <v>3.044522437723423</v>
      </c>
      <c r="D35">
        <f t="shared" si="8"/>
        <v>14.610000000000001</v>
      </c>
      <c r="E35">
        <f t="shared" si="2"/>
        <v>2.6817062257626083</v>
      </c>
      <c r="F35">
        <f t="shared" si="4"/>
        <v>0.000382758</v>
      </c>
      <c r="G35">
        <v>120</v>
      </c>
      <c r="H35">
        <f t="shared" si="9"/>
        <v>92.5</v>
      </c>
      <c r="I35">
        <f t="shared" si="10"/>
        <v>123.28798058599952</v>
      </c>
      <c r="J35">
        <f t="shared" si="6"/>
        <v>61.71201941400049</v>
      </c>
    </row>
    <row r="36" spans="1:10" ht="12.75">
      <c r="A36">
        <f t="shared" si="7"/>
        <v>34</v>
      </c>
      <c r="B36">
        <v>21</v>
      </c>
      <c r="C36">
        <f t="shared" si="0"/>
        <v>3.044522437723423</v>
      </c>
      <c r="D36">
        <f t="shared" si="8"/>
        <v>14.7</v>
      </c>
      <c r="E36">
        <f t="shared" si="2"/>
        <v>2.6878474937846906</v>
      </c>
      <c r="F36">
        <f t="shared" si="4"/>
        <v>0.000383624</v>
      </c>
      <c r="G36">
        <v>120</v>
      </c>
      <c r="H36">
        <f t="shared" si="9"/>
        <v>91</v>
      </c>
      <c r="I36">
        <f t="shared" si="10"/>
        <v>121.49182482898334</v>
      </c>
      <c r="J36">
        <f t="shared" si="6"/>
        <v>60.50817517101666</v>
      </c>
    </row>
    <row r="37" spans="1:10" ht="12.75">
      <c r="A37">
        <f t="shared" si="7"/>
        <v>35</v>
      </c>
      <c r="B37">
        <v>21</v>
      </c>
      <c r="C37">
        <f t="shared" si="0"/>
        <v>3.044522437723423</v>
      </c>
      <c r="D37">
        <f t="shared" si="8"/>
        <v>14.790000000000001</v>
      </c>
      <c r="E37">
        <f t="shared" si="2"/>
        <v>2.6939512767227085</v>
      </c>
      <c r="F37">
        <f t="shared" si="4"/>
        <v>0.00038449</v>
      </c>
      <c r="G37">
        <v>120</v>
      </c>
      <c r="H37">
        <f t="shared" si="9"/>
        <v>89.5</v>
      </c>
      <c r="I37">
        <f t="shared" si="10"/>
        <v>119.69573247362106</v>
      </c>
      <c r="J37">
        <f t="shared" si="6"/>
        <v>59.30426752637894</v>
      </c>
    </row>
    <row r="38" spans="1:10" ht="12.75">
      <c r="A38">
        <f t="shared" si="7"/>
        <v>36</v>
      </c>
      <c r="B38">
        <v>21</v>
      </c>
      <c r="C38">
        <f t="shared" si="0"/>
        <v>3.044522437723423</v>
      </c>
      <c r="D38">
        <f t="shared" si="8"/>
        <v>14.879999999999999</v>
      </c>
      <c r="E38">
        <f t="shared" si="2"/>
        <v>2.7000180294049456</v>
      </c>
      <c r="F38">
        <f t="shared" si="4"/>
        <v>0.000385356</v>
      </c>
      <c r="G38">
        <v>120</v>
      </c>
      <c r="H38">
        <f t="shared" si="9"/>
        <v>88</v>
      </c>
      <c r="I38">
        <f t="shared" si="10"/>
        <v>117.89966545790509</v>
      </c>
      <c r="J38">
        <f t="shared" si="6"/>
        <v>58.10033454209491</v>
      </c>
    </row>
    <row r="39" spans="1:10" ht="12.75">
      <c r="A39">
        <f t="shared" si="7"/>
        <v>37</v>
      </c>
      <c r="B39">
        <v>21</v>
      </c>
      <c r="C39">
        <f t="shared" si="0"/>
        <v>3.044522437723423</v>
      </c>
      <c r="D39">
        <f t="shared" si="8"/>
        <v>14.97</v>
      </c>
      <c r="E39">
        <f t="shared" si="2"/>
        <v>2.706048198431537</v>
      </c>
      <c r="F39">
        <f t="shared" si="4"/>
        <v>0.000386222</v>
      </c>
      <c r="G39">
        <v>120</v>
      </c>
      <c r="H39">
        <f t="shared" si="9"/>
        <v>86.5</v>
      </c>
      <c r="I39">
        <f t="shared" si="10"/>
        <v>116.1035849186854</v>
      </c>
      <c r="J39">
        <f t="shared" si="6"/>
        <v>56.8964150813146</v>
      </c>
    </row>
    <row r="40" spans="1:10" ht="12.75">
      <c r="A40">
        <f t="shared" si="7"/>
        <v>38</v>
      </c>
      <c r="B40">
        <v>21</v>
      </c>
      <c r="C40">
        <f t="shared" si="0"/>
        <v>3.044522437723423</v>
      </c>
      <c r="D40">
        <f t="shared" si="8"/>
        <v>15.06</v>
      </c>
      <c r="E40">
        <f t="shared" si="2"/>
        <v>2.7120422223717475</v>
      </c>
      <c r="F40">
        <f t="shared" si="4"/>
        <v>0.000387088</v>
      </c>
      <c r="G40">
        <v>120</v>
      </c>
      <c r="H40">
        <f t="shared" si="9"/>
        <v>85</v>
      </c>
      <c r="I40">
        <f t="shared" si="10"/>
        <v>114.30745113442735</v>
      </c>
      <c r="J40">
        <f t="shared" si="6"/>
        <v>55.69254886557265</v>
      </c>
    </row>
    <row r="41" spans="1:10" ht="12.75">
      <c r="A41">
        <f t="shared" si="7"/>
        <v>39</v>
      </c>
      <c r="B41">
        <v>21</v>
      </c>
      <c r="C41">
        <f t="shared" si="0"/>
        <v>3.044522437723423</v>
      </c>
      <c r="D41">
        <f t="shared" si="8"/>
        <v>15.15</v>
      </c>
      <c r="E41">
        <f t="shared" si="2"/>
        <v>2.7180005319553784</v>
      </c>
      <c r="F41">
        <f t="shared" si="4"/>
        <v>0.000387954</v>
      </c>
      <c r="G41">
        <v>120</v>
      </c>
      <c r="H41">
        <f t="shared" si="9"/>
        <v>83.5</v>
      </c>
      <c r="I41">
        <f t="shared" si="10"/>
        <v>112.51122346441409</v>
      </c>
      <c r="J41">
        <f t="shared" si="6"/>
        <v>54.48877653558591</v>
      </c>
    </row>
    <row r="42" spans="1:10" ht="12.75">
      <c r="A42">
        <f t="shared" si="7"/>
        <v>40</v>
      </c>
      <c r="B42">
        <v>21</v>
      </c>
      <c r="C42">
        <f t="shared" si="0"/>
        <v>3.044522437723423</v>
      </c>
      <c r="D42">
        <f t="shared" si="8"/>
        <v>15.24</v>
      </c>
      <c r="E42">
        <f t="shared" si="2"/>
        <v>2.7239235502585</v>
      </c>
      <c r="F42">
        <f t="shared" si="4"/>
        <v>0.00038882</v>
      </c>
      <c r="G42">
        <v>120</v>
      </c>
      <c r="H42">
        <f t="shared" si="9"/>
        <v>82</v>
      </c>
      <c r="I42">
        <f>H42+((C42-E42)/F42)^0.5</f>
        <v>110.71486028407595</v>
      </c>
      <c r="J42">
        <f t="shared" si="6"/>
        <v>53.285139715924046</v>
      </c>
    </row>
    <row r="43" spans="1:9" ht="12.75">
      <c r="A43">
        <f aca="true" t="shared" si="11" ref="A43:A83">A2</f>
        <v>0</v>
      </c>
      <c r="I43">
        <f aca="true" t="shared" si="12" ref="I43:I83">H2-((C2-E2)/F2)^0.5</f>
        <v>101.18295229277152</v>
      </c>
    </row>
    <row r="44" spans="1:9" ht="12.75">
      <c r="A44">
        <f t="shared" si="11"/>
        <v>1</v>
      </c>
      <c r="I44">
        <f t="shared" si="12"/>
        <v>99.9997018808662</v>
      </c>
    </row>
    <row r="45" spans="1:9" ht="12.75">
      <c r="A45">
        <f t="shared" si="11"/>
        <v>2</v>
      </c>
      <c r="I45">
        <f t="shared" si="12"/>
        <v>98.81533047013141</v>
      </c>
    </row>
    <row r="46" spans="1:9" ht="12.75">
      <c r="A46">
        <f t="shared" si="11"/>
        <v>3</v>
      </c>
      <c r="I46">
        <f t="shared" si="12"/>
        <v>97.62986938242017</v>
      </c>
    </row>
    <row r="47" spans="1:9" ht="12.75">
      <c r="A47">
        <f t="shared" si="11"/>
        <v>4</v>
      </c>
      <c r="I47">
        <f t="shared" si="12"/>
        <v>96.44334974903686</v>
      </c>
    </row>
    <row r="48" spans="1:9" ht="12.75">
      <c r="A48">
        <f t="shared" si="11"/>
        <v>5</v>
      </c>
      <c r="I48">
        <f t="shared" si="12"/>
        <v>95.25580253157077</v>
      </c>
    </row>
    <row r="49" spans="1:9" ht="12.75">
      <c r="A49">
        <f t="shared" si="11"/>
        <v>6</v>
      </c>
      <c r="I49">
        <f t="shared" si="12"/>
        <v>94.06725854271679</v>
      </c>
    </row>
    <row r="50" spans="1:9" ht="12.75">
      <c r="A50">
        <f t="shared" si="11"/>
        <v>7</v>
      </c>
      <c r="I50">
        <f t="shared" si="12"/>
        <v>92.87774846712412</v>
      </c>
    </row>
    <row r="51" spans="1:9" ht="12.75">
      <c r="A51">
        <f t="shared" si="11"/>
        <v>8</v>
      </c>
      <c r="I51">
        <f t="shared" si="12"/>
        <v>91.68730288231531</v>
      </c>
    </row>
    <row r="52" spans="1:9" ht="12.75">
      <c r="A52">
        <f t="shared" si="11"/>
        <v>9</v>
      </c>
      <c r="I52">
        <f t="shared" si="12"/>
        <v>90.49595227971774</v>
      </c>
    </row>
    <row r="53" spans="1:9" ht="12.75">
      <c r="A53">
        <f t="shared" si="11"/>
        <v>10</v>
      </c>
      <c r="I53">
        <f t="shared" si="12"/>
        <v>89.30372708585202</v>
      </c>
    </row>
    <row r="54" spans="1:9" ht="12.75">
      <c r="A54">
        <f t="shared" si="11"/>
        <v>11</v>
      </c>
      <c r="I54">
        <f t="shared" si="12"/>
        <v>88.11065768372148</v>
      </c>
    </row>
    <row r="55" spans="1:9" ht="12.75">
      <c r="A55">
        <f t="shared" si="11"/>
        <v>12</v>
      </c>
      <c r="I55">
        <f t="shared" si="12"/>
        <v>86.91677443444979</v>
      </c>
    </row>
    <row r="56" spans="1:9" ht="12.75">
      <c r="A56">
        <f t="shared" si="11"/>
        <v>13</v>
      </c>
      <c r="I56">
        <f t="shared" si="12"/>
        <v>85.72210769921446</v>
      </c>
    </row>
    <row r="57" spans="1:9" ht="12.75">
      <c r="A57">
        <f t="shared" si="11"/>
        <v>14</v>
      </c>
      <c r="I57">
        <f t="shared" si="12"/>
        <v>84.5266878615262</v>
      </c>
    </row>
    <row r="58" spans="1:9" ht="12.75">
      <c r="A58">
        <f t="shared" si="11"/>
        <v>15</v>
      </c>
      <c r="I58">
        <f t="shared" si="12"/>
        <v>83.33054534990609</v>
      </c>
    </row>
    <row r="59" spans="1:9" ht="12.75">
      <c r="A59">
        <f t="shared" si="11"/>
        <v>16</v>
      </c>
      <c r="I59">
        <f t="shared" si="12"/>
        <v>82.13371066101539</v>
      </c>
    </row>
    <row r="60" spans="1:9" ht="12.75">
      <c r="A60">
        <f t="shared" si="11"/>
        <v>17</v>
      </c>
      <c r="I60">
        <f t="shared" si="12"/>
        <v>80.9362143832944</v>
      </c>
    </row>
    <row r="61" spans="1:9" ht="12.75">
      <c r="A61">
        <f t="shared" si="11"/>
        <v>18</v>
      </c>
      <c r="I61">
        <f t="shared" si="12"/>
        <v>79.73808722117116</v>
      </c>
    </row>
    <row r="62" spans="1:9" ht="12.75">
      <c r="A62">
        <f t="shared" si="11"/>
        <v>19</v>
      </c>
      <c r="I62">
        <f t="shared" si="12"/>
        <v>78.53936001990286</v>
      </c>
    </row>
    <row r="63" spans="1:9" ht="12.75">
      <c r="A63">
        <f t="shared" si="11"/>
        <v>20</v>
      </c>
      <c r="I63">
        <f t="shared" si="12"/>
        <v>77.34006379111726</v>
      </c>
    </row>
    <row r="64" spans="1:9" ht="12.75">
      <c r="A64">
        <f t="shared" si="11"/>
        <v>21</v>
      </c>
      <c r="I64">
        <f t="shared" si="12"/>
        <v>76.14022973912523</v>
      </c>
    </row>
    <row r="65" spans="1:9" ht="12.75">
      <c r="A65">
        <f t="shared" si="11"/>
        <v>22</v>
      </c>
      <c r="I65">
        <f t="shared" si="12"/>
        <v>74.93988928807983</v>
      </c>
    </row>
    <row r="66" spans="1:9" ht="12.75">
      <c r="A66">
        <f t="shared" si="11"/>
        <v>23</v>
      </c>
      <c r="I66">
        <f t="shared" si="12"/>
        <v>73.73907411006289</v>
      </c>
    </row>
    <row r="67" spans="1:9" ht="12.75">
      <c r="A67">
        <f t="shared" si="11"/>
        <v>24</v>
      </c>
      <c r="I67">
        <f t="shared" si="12"/>
        <v>72.53781615418455</v>
      </c>
    </row>
    <row r="68" spans="1:9" ht="12.75">
      <c r="A68">
        <f t="shared" si="11"/>
        <v>25</v>
      </c>
      <c r="I68">
        <f t="shared" si="12"/>
        <v>71.33614767678878</v>
      </c>
    </row>
    <row r="69" spans="1:9" ht="12.75">
      <c r="A69">
        <f t="shared" si="11"/>
        <v>26</v>
      </c>
      <c r="I69">
        <f t="shared" si="12"/>
        <v>70.13410127286285</v>
      </c>
    </row>
    <row r="70" spans="1:9" ht="12.75">
      <c r="A70">
        <f t="shared" si="11"/>
        <v>27</v>
      </c>
      <c r="I70">
        <f t="shared" si="12"/>
        <v>68.93170990875734</v>
      </c>
    </row>
    <row r="71" spans="1:9" ht="12.75">
      <c r="A71">
        <f t="shared" si="11"/>
        <v>28</v>
      </c>
      <c r="I71">
        <f t="shared" si="12"/>
        <v>67.72900695633143</v>
      </c>
    </row>
    <row r="72" spans="1:9" ht="12.75">
      <c r="A72">
        <f t="shared" si="11"/>
        <v>29</v>
      </c>
      <c r="I72">
        <f t="shared" si="12"/>
        <v>66.52602622864603</v>
      </c>
    </row>
    <row r="73" spans="1:9" ht="12.75">
      <c r="A73">
        <f t="shared" si="11"/>
        <v>30</v>
      </c>
      <c r="I73">
        <f t="shared" si="12"/>
        <v>65.32280201733913</v>
      </c>
    </row>
    <row r="74" spans="1:9" ht="12.75">
      <c r="A74">
        <f t="shared" si="11"/>
        <v>31</v>
      </c>
      <c r="I74">
        <f t="shared" si="12"/>
        <v>64.11936913182697</v>
      </c>
    </row>
    <row r="75" spans="1:9" ht="12.75">
      <c r="A75">
        <f t="shared" si="11"/>
        <v>32</v>
      </c>
      <c r="I75">
        <f t="shared" si="12"/>
        <v>62.91576294048808</v>
      </c>
    </row>
    <row r="76" spans="1:9" ht="12.75">
      <c r="A76">
        <f t="shared" si="11"/>
        <v>33</v>
      </c>
      <c r="I76">
        <f t="shared" si="12"/>
        <v>61.71201941400049</v>
      </c>
    </row>
    <row r="77" spans="1:9" ht="12.75">
      <c r="A77">
        <f t="shared" si="11"/>
        <v>34</v>
      </c>
      <c r="I77">
        <f t="shared" si="12"/>
        <v>60.50817517101666</v>
      </c>
    </row>
    <row r="78" spans="1:9" ht="12.75">
      <c r="A78">
        <f t="shared" si="11"/>
        <v>35</v>
      </c>
      <c r="I78">
        <f t="shared" si="12"/>
        <v>59.30426752637894</v>
      </c>
    </row>
    <row r="79" spans="1:9" ht="12.75">
      <c r="A79">
        <f t="shared" si="11"/>
        <v>36</v>
      </c>
      <c r="I79">
        <f t="shared" si="12"/>
        <v>58.10033454209491</v>
      </c>
    </row>
    <row r="80" spans="1:9" ht="12.75">
      <c r="A80">
        <f t="shared" si="11"/>
        <v>37</v>
      </c>
      <c r="I80">
        <f t="shared" si="12"/>
        <v>56.8964150813146</v>
      </c>
    </row>
    <row r="81" spans="1:9" ht="12.75">
      <c r="A81">
        <f t="shared" si="11"/>
        <v>38</v>
      </c>
      <c r="I81">
        <f t="shared" si="12"/>
        <v>55.69254886557265</v>
      </c>
    </row>
    <row r="82" spans="1:9" ht="12.75">
      <c r="A82">
        <f t="shared" si="11"/>
        <v>39</v>
      </c>
      <c r="I82">
        <f t="shared" si="12"/>
        <v>54.48877653558591</v>
      </c>
    </row>
    <row r="83" spans="1:9" ht="12.75">
      <c r="A83">
        <f t="shared" si="11"/>
        <v>40</v>
      </c>
      <c r="I83">
        <f t="shared" si="12"/>
        <v>53.285139715924046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J83"/>
  <sheetViews>
    <sheetView workbookViewId="0" topLeftCell="A1">
      <selection activeCell="H2" sqref="H2"/>
    </sheetView>
  </sheetViews>
  <sheetFormatPr defaultColWidth="9.140625" defaultRowHeight="12.75"/>
  <cols>
    <col min="1" max="16384" width="11.140625" style="0" customWidth="1"/>
  </cols>
  <sheetData>
    <row r="1" spans="1:10" ht="14.25">
      <c r="A1" s="1" t="s">
        <v>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</v>
      </c>
      <c r="G1" s="1" t="s">
        <v>3</v>
      </c>
      <c r="H1" s="1" t="s">
        <v>2</v>
      </c>
      <c r="I1" s="1" t="s">
        <v>10</v>
      </c>
      <c r="J1" s="1"/>
    </row>
    <row r="2" spans="1:9" ht="12.75">
      <c r="A2">
        <v>0</v>
      </c>
      <c r="B2">
        <v>18</v>
      </c>
      <c r="C2">
        <f aca="true" t="shared" si="0" ref="C2:C42">LN(B2)</f>
        <v>2.8903717578961645</v>
      </c>
      <c r="D2">
        <f aca="true" t="shared" si="1" ref="D2:D42">100*(0.0009*A2+0.1164)</f>
        <v>11.64</v>
      </c>
      <c r="E2">
        <f aca="true" t="shared" si="2" ref="E2:E42">LN(D2)</f>
        <v>2.454447442303292</v>
      </c>
      <c r="F2">
        <f>8.66*10^-7*A2+3.5418*10^-4</f>
        <v>0.00035418</v>
      </c>
      <c r="G2">
        <v>120</v>
      </c>
      <c r="H2">
        <f aca="true" t="shared" si="3" ref="H2:H42">G2+22-1.5*A2</f>
        <v>142</v>
      </c>
      <c r="I2">
        <f aca="true" t="shared" si="4" ref="I2:I42">H2+((C2-E2)/F2)^0.5</f>
        <v>177.08274205967106</v>
      </c>
    </row>
    <row r="3" spans="1:9" ht="12.75">
      <c r="A3">
        <f aca="true" t="shared" si="5" ref="A3:A42">A2+1</f>
        <v>1</v>
      </c>
      <c r="B3">
        <v>18</v>
      </c>
      <c r="C3">
        <f t="shared" si="0"/>
        <v>2.8903717578961645</v>
      </c>
      <c r="D3">
        <f t="shared" si="1"/>
        <v>11.73</v>
      </c>
      <c r="E3">
        <f t="shared" si="2"/>
        <v>2.462149662665384</v>
      </c>
      <c r="F3">
        <f aca="true" t="shared" si="6" ref="F3:F42">8.66*10^-7*A3+3.5418*10^-4</f>
        <v>0.000355046</v>
      </c>
      <c r="G3">
        <v>120</v>
      </c>
      <c r="H3">
        <f t="shared" si="3"/>
        <v>140.5</v>
      </c>
      <c r="I3">
        <f t="shared" si="4"/>
        <v>175.2289956577817</v>
      </c>
    </row>
    <row r="4" spans="1:9" ht="12.75">
      <c r="A4">
        <f t="shared" si="5"/>
        <v>2</v>
      </c>
      <c r="B4">
        <v>18</v>
      </c>
      <c r="C4">
        <f t="shared" si="0"/>
        <v>2.8903717578961645</v>
      </c>
      <c r="D4">
        <f t="shared" si="1"/>
        <v>11.82</v>
      </c>
      <c r="E4">
        <f t="shared" si="2"/>
        <v>2.469793011977952</v>
      </c>
      <c r="F4">
        <f t="shared" si="6"/>
        <v>0.000355912</v>
      </c>
      <c r="G4">
        <v>120</v>
      </c>
      <c r="H4">
        <f t="shared" si="3"/>
        <v>139</v>
      </c>
      <c r="I4">
        <f t="shared" si="4"/>
        <v>173.37576290915877</v>
      </c>
    </row>
    <row r="5" spans="1:9" ht="12.75">
      <c r="A5">
        <f t="shared" si="5"/>
        <v>3</v>
      </c>
      <c r="B5">
        <v>18</v>
      </c>
      <c r="C5">
        <f t="shared" si="0"/>
        <v>2.8903717578961645</v>
      </c>
      <c r="D5">
        <f t="shared" si="1"/>
        <v>11.91</v>
      </c>
      <c r="E5">
        <f t="shared" si="2"/>
        <v>2.477378383367209</v>
      </c>
      <c r="F5">
        <f t="shared" si="6"/>
        <v>0.000356778</v>
      </c>
      <c r="G5">
        <v>120</v>
      </c>
      <c r="H5">
        <f t="shared" si="3"/>
        <v>137.5</v>
      </c>
      <c r="I5">
        <f t="shared" si="4"/>
        <v>171.52299246215568</v>
      </c>
    </row>
    <row r="6" spans="1:9" ht="12.75">
      <c r="A6">
        <f t="shared" si="5"/>
        <v>4</v>
      </c>
      <c r="B6">
        <v>18</v>
      </c>
      <c r="C6">
        <f t="shared" si="0"/>
        <v>2.8903717578961645</v>
      </c>
      <c r="D6">
        <f t="shared" si="1"/>
        <v>12.000000000000002</v>
      </c>
      <c r="E6">
        <f t="shared" si="2"/>
        <v>2.4849066497880004</v>
      </c>
      <c r="F6">
        <f t="shared" si="6"/>
        <v>0.000357644</v>
      </c>
      <c r="G6">
        <v>120</v>
      </c>
      <c r="H6">
        <f t="shared" si="3"/>
        <v>136</v>
      </c>
      <c r="I6">
        <f t="shared" si="4"/>
        <v>169.67063228922007</v>
      </c>
    </row>
    <row r="7" spans="1:9" ht="12.75">
      <c r="A7">
        <f t="shared" si="5"/>
        <v>5</v>
      </c>
      <c r="B7">
        <v>18</v>
      </c>
      <c r="C7">
        <f t="shared" si="0"/>
        <v>2.8903717578961645</v>
      </c>
      <c r="D7">
        <f t="shared" si="1"/>
        <v>12.09</v>
      </c>
      <c r="E7">
        <f t="shared" si="2"/>
        <v>2.492378664626701</v>
      </c>
      <c r="F7">
        <f t="shared" si="6"/>
        <v>0.00035851</v>
      </c>
      <c r="G7">
        <v>120</v>
      </c>
      <c r="H7">
        <f t="shared" si="3"/>
        <v>134.5</v>
      </c>
      <c r="I7">
        <f t="shared" si="4"/>
        <v>167.81862961441573</v>
      </c>
    </row>
    <row r="8" spans="1:9" ht="12.75">
      <c r="A8">
        <f t="shared" si="5"/>
        <v>6</v>
      </c>
      <c r="B8">
        <v>18</v>
      </c>
      <c r="C8">
        <f t="shared" si="0"/>
        <v>2.8903717578961645</v>
      </c>
      <c r="D8">
        <f t="shared" si="1"/>
        <v>12.18</v>
      </c>
      <c r="E8">
        <f t="shared" si="2"/>
        <v>2.4997952622817508</v>
      </c>
      <c r="F8">
        <f t="shared" si="6"/>
        <v>0.000359376</v>
      </c>
      <c r="G8">
        <v>120</v>
      </c>
      <c r="H8">
        <f t="shared" si="3"/>
        <v>133</v>
      </c>
      <c r="I8">
        <f t="shared" si="4"/>
        <v>165.96693083717884</v>
      </c>
    </row>
    <row r="9" spans="1:9" ht="12.75">
      <c r="A9">
        <f t="shared" si="5"/>
        <v>7</v>
      </c>
      <c r="B9">
        <v>18</v>
      </c>
      <c r="C9">
        <f t="shared" si="0"/>
        <v>2.8903717578961645</v>
      </c>
      <c r="D9">
        <f t="shared" si="1"/>
        <v>12.27</v>
      </c>
      <c r="E9">
        <f t="shared" si="2"/>
        <v>2.50715725872282</v>
      </c>
      <c r="F9">
        <f t="shared" si="6"/>
        <v>0.000360242</v>
      </c>
      <c r="G9">
        <v>120</v>
      </c>
      <c r="H9">
        <f t="shared" si="3"/>
        <v>131.5</v>
      </c>
      <c r="I9">
        <f t="shared" si="4"/>
        <v>164.11548145192887</v>
      </c>
    </row>
    <row r="10" spans="1:9" ht="12.75">
      <c r="A10">
        <f t="shared" si="5"/>
        <v>8</v>
      </c>
      <c r="B10">
        <v>18</v>
      </c>
      <c r="C10">
        <f t="shared" si="0"/>
        <v>2.8903717578961645</v>
      </c>
      <c r="D10">
        <f t="shared" si="1"/>
        <v>12.36</v>
      </c>
      <c r="E10">
        <f t="shared" si="2"/>
        <v>2.514465452029545</v>
      </c>
      <c r="F10">
        <f t="shared" si="6"/>
        <v>0.000361108</v>
      </c>
      <c r="G10">
        <v>120</v>
      </c>
      <c r="H10">
        <f t="shared" si="3"/>
        <v>130</v>
      </c>
      <c r="I10">
        <f t="shared" si="4"/>
        <v>162.26422596311863</v>
      </c>
    </row>
    <row r="11" spans="1:9" ht="12.75">
      <c r="A11">
        <f t="shared" si="5"/>
        <v>9</v>
      </c>
      <c r="B11">
        <v>18</v>
      </c>
      <c r="C11">
        <f t="shared" si="0"/>
        <v>2.8903717578961645</v>
      </c>
      <c r="D11">
        <f t="shared" si="1"/>
        <v>12.45</v>
      </c>
      <c r="E11">
        <f t="shared" si="2"/>
        <v>2.5217206229107165</v>
      </c>
      <c r="F11">
        <f t="shared" si="6"/>
        <v>0.000361974</v>
      </c>
      <c r="G11">
        <v>120</v>
      </c>
      <c r="H11">
        <f t="shared" si="3"/>
        <v>128.5</v>
      </c>
      <c r="I11">
        <f t="shared" si="4"/>
        <v>160.41310779526623</v>
      </c>
    </row>
    <row r="12" spans="1:9" ht="12.75">
      <c r="A12">
        <f t="shared" si="5"/>
        <v>10</v>
      </c>
      <c r="B12">
        <v>18</v>
      </c>
      <c r="C12">
        <f t="shared" si="0"/>
        <v>2.8903717578961645</v>
      </c>
      <c r="D12">
        <f t="shared" si="1"/>
        <v>12.540000000000001</v>
      </c>
      <c r="E12">
        <f t="shared" si="2"/>
        <v>2.5289235352047745</v>
      </c>
      <c r="F12">
        <f t="shared" si="6"/>
        <v>0.00036284</v>
      </c>
      <c r="G12">
        <v>120</v>
      </c>
      <c r="H12">
        <f t="shared" si="3"/>
        <v>127</v>
      </c>
      <c r="I12">
        <f t="shared" si="4"/>
        <v>158.56206919746643</v>
      </c>
    </row>
    <row r="13" spans="1:9" ht="12.75">
      <c r="A13">
        <f t="shared" si="5"/>
        <v>11</v>
      </c>
      <c r="B13">
        <v>18</v>
      </c>
      <c r="C13">
        <f t="shared" si="0"/>
        <v>2.8903717578961645</v>
      </c>
      <c r="D13">
        <f t="shared" si="1"/>
        <v>12.629999999999999</v>
      </c>
      <c r="E13">
        <f t="shared" si="2"/>
        <v>2.5360749363624</v>
      </c>
      <c r="F13">
        <f t="shared" si="6"/>
        <v>0.000363706</v>
      </c>
      <c r="G13">
        <v>120</v>
      </c>
      <c r="H13">
        <f t="shared" si="3"/>
        <v>125.5</v>
      </c>
      <c r="I13">
        <f t="shared" si="4"/>
        <v>156.711051141827</v>
      </c>
    </row>
    <row r="14" spans="1:9" ht="12.75">
      <c r="A14">
        <f t="shared" si="5"/>
        <v>12</v>
      </c>
      <c r="B14">
        <v>18</v>
      </c>
      <c r="C14">
        <f t="shared" si="0"/>
        <v>2.8903717578961645</v>
      </c>
      <c r="D14">
        <f t="shared" si="1"/>
        <v>12.72</v>
      </c>
      <c r="E14">
        <f t="shared" si="2"/>
        <v>2.543175557911976</v>
      </c>
      <c r="F14">
        <f t="shared" si="6"/>
        <v>0.000364572</v>
      </c>
      <c r="G14">
        <v>120</v>
      </c>
      <c r="H14">
        <f t="shared" si="3"/>
        <v>124</v>
      </c>
      <c r="I14">
        <f t="shared" si="4"/>
        <v>154.85999321521604</v>
      </c>
    </row>
    <row r="15" spans="1:9" ht="12.75">
      <c r="A15">
        <f t="shared" si="5"/>
        <v>13</v>
      </c>
      <c r="B15">
        <v>18</v>
      </c>
      <c r="C15">
        <f t="shared" si="0"/>
        <v>2.8903717578961645</v>
      </c>
      <c r="D15">
        <f t="shared" si="1"/>
        <v>12.809999999999999</v>
      </c>
      <c r="E15">
        <f t="shared" si="2"/>
        <v>2.5502261159086426</v>
      </c>
      <c r="F15">
        <f t="shared" si="6"/>
        <v>0.000365438</v>
      </c>
      <c r="G15">
        <v>120</v>
      </c>
      <c r="H15">
        <f t="shared" si="3"/>
        <v>122.5</v>
      </c>
      <c r="I15">
        <f t="shared" si="4"/>
        <v>153.00883350364057</v>
      </c>
    </row>
    <row r="16" spans="1:9" ht="12.75">
      <c r="A16">
        <f t="shared" si="5"/>
        <v>14</v>
      </c>
      <c r="B16">
        <v>18</v>
      </c>
      <c r="C16">
        <f t="shared" si="0"/>
        <v>2.8903717578961645</v>
      </c>
      <c r="D16">
        <f t="shared" si="1"/>
        <v>12.9</v>
      </c>
      <c r="E16">
        <f t="shared" si="2"/>
        <v>2.5572273113676265</v>
      </c>
      <c r="F16">
        <f t="shared" si="6"/>
        <v>0.000366304</v>
      </c>
      <c r="G16">
        <v>120</v>
      </c>
      <c r="H16">
        <f t="shared" si="3"/>
        <v>121</v>
      </c>
      <c r="I16">
        <f t="shared" si="4"/>
        <v>151.1575084685019</v>
      </c>
    </row>
    <row r="17" spans="1:9" ht="12.75">
      <c r="A17">
        <f t="shared" si="5"/>
        <v>15</v>
      </c>
      <c r="B17">
        <v>18</v>
      </c>
      <c r="C17">
        <f t="shared" si="0"/>
        <v>2.8903717578961645</v>
      </c>
      <c r="D17">
        <f t="shared" si="1"/>
        <v>12.990000000000002</v>
      </c>
      <c r="E17">
        <f t="shared" si="2"/>
        <v>2.5641798306825083</v>
      </c>
      <c r="F17">
        <f t="shared" si="6"/>
        <v>0.00036717</v>
      </c>
      <c r="G17">
        <v>120</v>
      </c>
      <c r="H17">
        <f t="shared" si="3"/>
        <v>119.5</v>
      </c>
      <c r="I17">
        <f t="shared" si="4"/>
        <v>149.30595281388696</v>
      </c>
    </row>
    <row r="18" spans="1:9" ht="12.75">
      <c r="A18">
        <f t="shared" si="5"/>
        <v>16</v>
      </c>
      <c r="B18">
        <v>18</v>
      </c>
      <c r="C18">
        <f t="shared" si="0"/>
        <v>2.8903717578961645</v>
      </c>
      <c r="D18">
        <f t="shared" si="1"/>
        <v>13.08</v>
      </c>
      <c r="E18">
        <f t="shared" si="2"/>
        <v>2.5710843460290524</v>
      </c>
      <c r="F18">
        <f t="shared" si="6"/>
        <v>0.000368036</v>
      </c>
      <c r="G18">
        <v>120</v>
      </c>
      <c r="H18">
        <f t="shared" si="3"/>
        <v>118</v>
      </c>
      <c r="I18">
        <f t="shared" si="4"/>
        <v>147.45409934395798</v>
      </c>
    </row>
    <row r="19" spans="1:9" ht="12.75">
      <c r="A19">
        <f t="shared" si="5"/>
        <v>17</v>
      </c>
      <c r="B19">
        <v>18</v>
      </c>
      <c r="C19">
        <f t="shared" si="0"/>
        <v>2.8903717578961645</v>
      </c>
      <c r="D19">
        <f t="shared" si="1"/>
        <v>13.170000000000002</v>
      </c>
      <c r="E19">
        <f t="shared" si="2"/>
        <v>2.5779415157551897</v>
      </c>
      <c r="F19">
        <f t="shared" si="6"/>
        <v>0.000368902</v>
      </c>
      <c r="G19">
        <v>120</v>
      </c>
      <c r="H19">
        <f t="shared" si="3"/>
        <v>116.5</v>
      </c>
      <c r="I19">
        <f t="shared" si="4"/>
        <v>145.6018788093927</v>
      </c>
    </row>
    <row r="20" spans="1:9" ht="12.75">
      <c r="A20">
        <f t="shared" si="5"/>
        <v>18</v>
      </c>
      <c r="B20">
        <v>18</v>
      </c>
      <c r="C20">
        <f t="shared" si="0"/>
        <v>2.8903717578961645</v>
      </c>
      <c r="D20">
        <f t="shared" si="1"/>
        <v>13.26</v>
      </c>
      <c r="E20">
        <f t="shared" si="2"/>
        <v>2.5847519847577165</v>
      </c>
      <c r="F20">
        <f t="shared" si="6"/>
        <v>0.00036976800000000003</v>
      </c>
      <c r="G20">
        <v>120</v>
      </c>
      <c r="H20">
        <f t="shared" si="3"/>
        <v>115</v>
      </c>
      <c r="I20">
        <f t="shared" si="4"/>
        <v>143.7492197417009</v>
      </c>
    </row>
    <row r="21" spans="1:9" ht="12.75">
      <c r="A21">
        <f t="shared" si="5"/>
        <v>19</v>
      </c>
      <c r="B21">
        <v>18</v>
      </c>
      <c r="C21">
        <f t="shared" si="0"/>
        <v>2.8903717578961645</v>
      </c>
      <c r="D21">
        <f t="shared" si="1"/>
        <v>13.350000000000001</v>
      </c>
      <c r="E21">
        <f t="shared" si="2"/>
        <v>2.591516384846259</v>
      </c>
      <c r="F21">
        <f t="shared" si="6"/>
        <v>0.000370634</v>
      </c>
      <c r="G21">
        <v>120</v>
      </c>
      <c r="H21">
        <f t="shared" si="3"/>
        <v>113.5</v>
      </c>
      <c r="I21">
        <f t="shared" si="4"/>
        <v>141.89604827409715</v>
      </c>
    </row>
    <row r="22" spans="1:9" ht="12.75">
      <c r="A22">
        <f t="shared" si="5"/>
        <v>20</v>
      </c>
      <c r="B22">
        <v>18</v>
      </c>
      <c r="C22">
        <f t="shared" si="0"/>
        <v>2.8903717578961645</v>
      </c>
      <c r="D22">
        <f t="shared" si="1"/>
        <v>13.44</v>
      </c>
      <c r="E22">
        <f t="shared" si="2"/>
        <v>2.5982353350950036</v>
      </c>
      <c r="F22">
        <f t="shared" si="6"/>
        <v>0.0003715</v>
      </c>
      <c r="G22">
        <v>120</v>
      </c>
      <c r="H22">
        <f t="shared" si="3"/>
        <v>112</v>
      </c>
      <c r="I22">
        <f t="shared" si="4"/>
        <v>140.0422879474462</v>
      </c>
    </row>
    <row r="23" spans="1:9" ht="12.75">
      <c r="A23">
        <f t="shared" si="5"/>
        <v>21</v>
      </c>
      <c r="B23">
        <v>18</v>
      </c>
      <c r="C23">
        <f t="shared" si="0"/>
        <v>2.8903717578961645</v>
      </c>
      <c r="D23">
        <f t="shared" si="1"/>
        <v>13.530000000000001</v>
      </c>
      <c r="E23">
        <f t="shared" si="2"/>
        <v>2.604909442182697</v>
      </c>
      <c r="F23">
        <f t="shared" si="6"/>
        <v>0.000372366</v>
      </c>
      <c r="G23">
        <v>120</v>
      </c>
      <c r="H23">
        <f t="shared" si="3"/>
        <v>110.5</v>
      </c>
      <c r="I23">
        <f t="shared" si="4"/>
        <v>138.18785949960375</v>
      </c>
    </row>
    <row r="24" spans="1:9" ht="12.75">
      <c r="A24">
        <f t="shared" si="5"/>
        <v>22</v>
      </c>
      <c r="B24">
        <v>18</v>
      </c>
      <c r="C24">
        <f t="shared" si="0"/>
        <v>2.8903717578961645</v>
      </c>
      <c r="D24">
        <f t="shared" si="1"/>
        <v>13.62</v>
      </c>
      <c r="E24">
        <f t="shared" si="2"/>
        <v>2.611539300721366</v>
      </c>
      <c r="F24">
        <f t="shared" si="6"/>
        <v>0.000373232</v>
      </c>
      <c r="G24">
        <v>120</v>
      </c>
      <c r="H24">
        <f t="shared" si="3"/>
        <v>109</v>
      </c>
      <c r="I24">
        <f t="shared" si="4"/>
        <v>136.33268063625854</v>
      </c>
    </row>
    <row r="25" spans="1:9" ht="12.75">
      <c r="A25">
        <f t="shared" si="5"/>
        <v>23</v>
      </c>
      <c r="B25">
        <v>18</v>
      </c>
      <c r="C25">
        <f t="shared" si="0"/>
        <v>2.8903717578961645</v>
      </c>
      <c r="D25">
        <f t="shared" si="1"/>
        <v>13.71</v>
      </c>
      <c r="E25">
        <f t="shared" si="2"/>
        <v>2.6181254935742233</v>
      </c>
      <c r="F25">
        <f t="shared" si="6"/>
        <v>0.000374098</v>
      </c>
      <c r="G25">
        <v>120</v>
      </c>
      <c r="H25">
        <f t="shared" si="3"/>
        <v>107.5</v>
      </c>
      <c r="I25">
        <f t="shared" si="4"/>
        <v>134.47666578112447</v>
      </c>
    </row>
    <row r="26" spans="1:9" ht="12.75">
      <c r="A26">
        <f t="shared" si="5"/>
        <v>24</v>
      </c>
      <c r="B26">
        <v>18</v>
      </c>
      <c r="C26">
        <f t="shared" si="0"/>
        <v>2.8903717578961645</v>
      </c>
      <c r="D26">
        <f t="shared" si="1"/>
        <v>13.8</v>
      </c>
      <c r="E26">
        <f t="shared" si="2"/>
        <v>2.624668592163159</v>
      </c>
      <c r="F26">
        <f t="shared" si="6"/>
        <v>0.000374964</v>
      </c>
      <c r="G26">
        <v>120</v>
      </c>
      <c r="H26">
        <f t="shared" si="3"/>
        <v>106</v>
      </c>
      <c r="I26">
        <f t="shared" si="4"/>
        <v>132.6197258030392</v>
      </c>
    </row>
    <row r="27" spans="1:9" ht="12.75">
      <c r="A27">
        <f t="shared" si="5"/>
        <v>25</v>
      </c>
      <c r="B27">
        <v>18</v>
      </c>
      <c r="C27">
        <f t="shared" si="0"/>
        <v>2.8903717578961645</v>
      </c>
      <c r="D27">
        <f t="shared" si="1"/>
        <v>13.889999999999999</v>
      </c>
      <c r="E27">
        <f t="shared" si="2"/>
        <v>2.6311691567662523</v>
      </c>
      <c r="F27">
        <f t="shared" si="6"/>
        <v>0.00037583</v>
      </c>
      <c r="G27">
        <v>120</v>
      </c>
      <c r="H27">
        <f t="shared" si="3"/>
        <v>104.5</v>
      </c>
      <c r="I27">
        <f t="shared" si="4"/>
        <v>130.7617677171815</v>
      </c>
    </row>
    <row r="28" spans="1:9" ht="12.75">
      <c r="A28">
        <f t="shared" si="5"/>
        <v>26</v>
      </c>
      <c r="B28">
        <v>18</v>
      </c>
      <c r="C28">
        <f t="shared" si="0"/>
        <v>2.8903717578961645</v>
      </c>
      <c r="D28">
        <f t="shared" si="1"/>
        <v>13.98</v>
      </c>
      <c r="E28">
        <f t="shared" si="2"/>
        <v>2.637627736805664</v>
      </c>
      <c r="F28">
        <f t="shared" si="6"/>
        <v>0.000376696</v>
      </c>
      <c r="G28">
        <v>120</v>
      </c>
      <c r="H28">
        <f t="shared" si="3"/>
        <v>103</v>
      </c>
      <c r="I28">
        <f t="shared" si="4"/>
        <v>128.90269435722146</v>
      </c>
    </row>
    <row r="29" spans="1:9" ht="12.75">
      <c r="A29">
        <f t="shared" si="5"/>
        <v>27</v>
      </c>
      <c r="B29">
        <v>18</v>
      </c>
      <c r="C29">
        <f t="shared" si="0"/>
        <v>2.8903717578961645</v>
      </c>
      <c r="D29">
        <f t="shared" si="1"/>
        <v>14.069999999999999</v>
      </c>
      <c r="E29">
        <f t="shared" si="2"/>
        <v>2.6440448711262974</v>
      </c>
      <c r="F29">
        <f t="shared" si="6"/>
        <v>0.000377562</v>
      </c>
      <c r="G29">
        <v>120</v>
      </c>
      <c r="H29">
        <f t="shared" si="3"/>
        <v>101.5</v>
      </c>
      <c r="I29">
        <f t="shared" si="4"/>
        <v>127.04240401474947</v>
      </c>
    </row>
    <row r="30" spans="1:9" ht="12.75">
      <c r="A30">
        <f t="shared" si="5"/>
        <v>28</v>
      </c>
      <c r="B30">
        <v>18</v>
      </c>
      <c r="C30">
        <f t="shared" si="0"/>
        <v>2.8903717578961645</v>
      </c>
      <c r="D30">
        <f t="shared" si="1"/>
        <v>14.16</v>
      </c>
      <c r="E30">
        <f t="shared" si="2"/>
        <v>2.6504210882655737</v>
      </c>
      <c r="F30">
        <f t="shared" si="6"/>
        <v>0.000378428</v>
      </c>
      <c r="G30">
        <v>120</v>
      </c>
      <c r="H30">
        <f t="shared" si="3"/>
        <v>100</v>
      </c>
      <c r="I30">
        <f t="shared" si="4"/>
        <v>125.18079004178199</v>
      </c>
    </row>
    <row r="31" spans="1:9" ht="12.75">
      <c r="A31">
        <f t="shared" si="5"/>
        <v>29</v>
      </c>
      <c r="B31">
        <v>18</v>
      </c>
      <c r="C31">
        <f t="shared" si="0"/>
        <v>2.8903717578961645</v>
      </c>
      <c r="D31">
        <f t="shared" si="1"/>
        <v>14.250000000000002</v>
      </c>
      <c r="E31">
        <f t="shared" si="2"/>
        <v>2.6567569067146595</v>
      </c>
      <c r="F31">
        <f t="shared" si="6"/>
        <v>0.000379294</v>
      </c>
      <c r="G31">
        <v>120</v>
      </c>
      <c r="H31">
        <f t="shared" si="3"/>
        <v>98.5</v>
      </c>
      <c r="I31">
        <f t="shared" si="4"/>
        <v>123.31774041149706</v>
      </c>
    </row>
    <row r="32" spans="1:9" ht="12.75">
      <c r="A32">
        <f t="shared" si="5"/>
        <v>30</v>
      </c>
      <c r="B32">
        <v>18</v>
      </c>
      <c r="C32">
        <f t="shared" si="0"/>
        <v>2.8903717578961645</v>
      </c>
      <c r="D32">
        <f t="shared" si="1"/>
        <v>14.34</v>
      </c>
      <c r="E32">
        <f t="shared" si="2"/>
        <v>2.663052835171474</v>
      </c>
      <c r="F32">
        <f t="shared" si="6"/>
        <v>0.00038016</v>
      </c>
      <c r="G32">
        <v>120</v>
      </c>
      <c r="H32">
        <f t="shared" si="3"/>
        <v>97</v>
      </c>
      <c r="I32">
        <f t="shared" si="4"/>
        <v>121.45313723158816</v>
      </c>
    </row>
    <row r="33" spans="1:9" ht="12.75">
      <c r="A33">
        <f t="shared" si="5"/>
        <v>31</v>
      </c>
      <c r="B33">
        <v>18</v>
      </c>
      <c r="C33">
        <f t="shared" si="0"/>
        <v>2.8903717578961645</v>
      </c>
      <c r="D33">
        <f t="shared" si="1"/>
        <v>14.430000000000001</v>
      </c>
      <c r="E33">
        <f t="shared" si="2"/>
        <v>2.6693093727857797</v>
      </c>
      <c r="F33">
        <f t="shared" si="6"/>
        <v>0.000381026</v>
      </c>
      <c r="G33">
        <v>120</v>
      </c>
      <c r="H33">
        <f t="shared" si="3"/>
        <v>95.5</v>
      </c>
      <c r="I33">
        <f t="shared" si="4"/>
        <v>119.58685620372107</v>
      </c>
    </row>
    <row r="34" spans="1:9" ht="12.75">
      <c r="A34">
        <f t="shared" si="5"/>
        <v>32</v>
      </c>
      <c r="B34">
        <v>18</v>
      </c>
      <c r="C34">
        <f t="shared" si="0"/>
        <v>2.8903717578961645</v>
      </c>
      <c r="D34">
        <f t="shared" si="1"/>
        <v>14.52</v>
      </c>
      <c r="E34">
        <f t="shared" si="2"/>
        <v>2.67552700939665</v>
      </c>
      <c r="F34">
        <f t="shared" si="6"/>
        <v>0.000381892</v>
      </c>
      <c r="G34">
        <v>120</v>
      </c>
      <c r="H34">
        <f t="shared" si="3"/>
        <v>94</v>
      </c>
      <c r="I34">
        <f t="shared" si="4"/>
        <v>117.71876602149936</v>
      </c>
    </row>
    <row r="35" spans="1:9" ht="12.75">
      <c r="A35">
        <f t="shared" si="5"/>
        <v>33</v>
      </c>
      <c r="B35">
        <v>18</v>
      </c>
      <c r="C35">
        <f t="shared" si="0"/>
        <v>2.8903717578961645</v>
      </c>
      <c r="D35">
        <f t="shared" si="1"/>
        <v>14.610000000000001</v>
      </c>
      <c r="E35">
        <f t="shared" si="2"/>
        <v>2.6817062257626083</v>
      </c>
      <c r="F35">
        <f t="shared" si="6"/>
        <v>0.000382758</v>
      </c>
      <c r="G35">
        <v>120</v>
      </c>
      <c r="H35">
        <f t="shared" si="3"/>
        <v>92.5</v>
      </c>
      <c r="I35">
        <f t="shared" si="4"/>
        <v>115.8487276980545</v>
      </c>
    </row>
    <row r="36" spans="1:9" ht="12.75">
      <c r="A36">
        <f t="shared" si="5"/>
        <v>34</v>
      </c>
      <c r="B36">
        <v>18</v>
      </c>
      <c r="C36">
        <f t="shared" si="0"/>
        <v>2.8903717578961645</v>
      </c>
      <c r="D36">
        <f t="shared" si="1"/>
        <v>14.7</v>
      </c>
      <c r="E36">
        <f t="shared" si="2"/>
        <v>2.6878474937846906</v>
      </c>
      <c r="F36">
        <f t="shared" si="6"/>
        <v>0.000383624</v>
      </c>
      <c r="G36">
        <v>120</v>
      </c>
      <c r="H36">
        <f t="shared" si="3"/>
        <v>91</v>
      </c>
      <c r="I36">
        <f t="shared" si="4"/>
        <v>113.97659381282872</v>
      </c>
    </row>
    <row r="37" spans="1:9" ht="12.75">
      <c r="A37">
        <f t="shared" si="5"/>
        <v>35</v>
      </c>
      <c r="B37">
        <v>18</v>
      </c>
      <c r="C37">
        <f t="shared" si="0"/>
        <v>2.8903717578961645</v>
      </c>
      <c r="D37">
        <f t="shared" si="1"/>
        <v>14.790000000000001</v>
      </c>
      <c r="E37">
        <f t="shared" si="2"/>
        <v>2.6939512767227085</v>
      </c>
      <c r="F37">
        <f t="shared" si="6"/>
        <v>0.00038449</v>
      </c>
      <c r="G37">
        <v>120</v>
      </c>
      <c r="H37">
        <f t="shared" si="3"/>
        <v>89.5</v>
      </c>
      <c r="I37">
        <f t="shared" si="4"/>
        <v>112.10220766524729</v>
      </c>
    </row>
    <row r="38" spans="1:9" ht="12.75">
      <c r="A38">
        <f t="shared" si="5"/>
        <v>36</v>
      </c>
      <c r="B38">
        <v>18</v>
      </c>
      <c r="C38">
        <f t="shared" si="0"/>
        <v>2.8903717578961645</v>
      </c>
      <c r="D38">
        <f t="shared" si="1"/>
        <v>14.879999999999999</v>
      </c>
      <c r="E38">
        <f t="shared" si="2"/>
        <v>2.7000180294049456</v>
      </c>
      <c r="F38">
        <f t="shared" si="6"/>
        <v>0.000385356</v>
      </c>
      <c r="G38">
        <v>120</v>
      </c>
      <c r="H38">
        <f t="shared" si="3"/>
        <v>88</v>
      </c>
      <c r="I38">
        <f t="shared" si="4"/>
        <v>110.22540232071296</v>
      </c>
    </row>
    <row r="39" spans="1:9" ht="12.75">
      <c r="A39">
        <f t="shared" si="5"/>
        <v>37</v>
      </c>
      <c r="B39">
        <v>18</v>
      </c>
      <c r="C39">
        <f t="shared" si="0"/>
        <v>2.8903717578961645</v>
      </c>
      <c r="D39">
        <f t="shared" si="1"/>
        <v>14.97</v>
      </c>
      <c r="E39">
        <f t="shared" si="2"/>
        <v>2.706048198431537</v>
      </c>
      <c r="F39">
        <f t="shared" si="6"/>
        <v>0.000386222</v>
      </c>
      <c r="G39">
        <v>120</v>
      </c>
      <c r="H39">
        <f t="shared" si="3"/>
        <v>86.5</v>
      </c>
      <c r="I39">
        <f t="shared" si="4"/>
        <v>108.34599953159035</v>
      </c>
    </row>
    <row r="40" spans="1:9" ht="12.75">
      <c r="A40">
        <f t="shared" si="5"/>
        <v>38</v>
      </c>
      <c r="B40">
        <v>18</v>
      </c>
      <c r="C40">
        <f t="shared" si="0"/>
        <v>2.8903717578961645</v>
      </c>
      <c r="D40">
        <f t="shared" si="1"/>
        <v>15.06</v>
      </c>
      <c r="E40">
        <f t="shared" si="2"/>
        <v>2.7120422223717475</v>
      </c>
      <c r="F40">
        <f t="shared" si="6"/>
        <v>0.000387088</v>
      </c>
      <c r="G40">
        <v>120</v>
      </c>
      <c r="H40">
        <f t="shared" si="3"/>
        <v>85</v>
      </c>
      <c r="I40">
        <f t="shared" si="4"/>
        <v>106.46380851246573</v>
      </c>
    </row>
    <row r="41" spans="1:9" ht="12.75">
      <c r="A41">
        <f t="shared" si="5"/>
        <v>39</v>
      </c>
      <c r="B41">
        <v>18</v>
      </c>
      <c r="C41">
        <f t="shared" si="0"/>
        <v>2.8903717578961645</v>
      </c>
      <c r="D41">
        <f t="shared" si="1"/>
        <v>15.15</v>
      </c>
      <c r="E41">
        <f t="shared" si="2"/>
        <v>2.7180005319553784</v>
      </c>
      <c r="F41">
        <f t="shared" si="6"/>
        <v>0.000387954</v>
      </c>
      <c r="G41">
        <v>120</v>
      </c>
      <c r="H41">
        <f t="shared" si="3"/>
        <v>83.5</v>
      </c>
      <c r="I41">
        <f t="shared" si="4"/>
        <v>104.57862454479512</v>
      </c>
    </row>
    <row r="42" spans="1:9" ht="12.75">
      <c r="A42">
        <f t="shared" si="5"/>
        <v>40</v>
      </c>
      <c r="B42">
        <v>18</v>
      </c>
      <c r="C42">
        <f t="shared" si="0"/>
        <v>2.8903717578961645</v>
      </c>
      <c r="D42">
        <f t="shared" si="1"/>
        <v>15.24</v>
      </c>
      <c r="E42">
        <f t="shared" si="2"/>
        <v>2.7239235502585</v>
      </c>
      <c r="F42">
        <f t="shared" si="6"/>
        <v>0.00038882</v>
      </c>
      <c r="G42">
        <v>120</v>
      </c>
      <c r="H42">
        <f t="shared" si="3"/>
        <v>82</v>
      </c>
      <c r="I42">
        <f t="shared" si="4"/>
        <v>102.6902273808855</v>
      </c>
    </row>
    <row r="43" spans="1:9" ht="12.75">
      <c r="A43">
        <f aca="true" t="shared" si="7" ref="A43:A83">A2</f>
        <v>0</v>
      </c>
      <c r="I43">
        <f>H2-((C2-E2)/F2)^0.5</f>
        <v>106.91725794032894</v>
      </c>
    </row>
    <row r="44" spans="1:9" ht="12.75">
      <c r="A44">
        <f t="shared" si="7"/>
        <v>1</v>
      </c>
      <c r="I44">
        <f aca="true" t="shared" si="8" ref="I44:I83">H3-((C3-E3)/F3)^0.5</f>
        <v>105.7710043422183</v>
      </c>
    </row>
    <row r="45" spans="1:9" ht="12.75">
      <c r="A45">
        <f t="shared" si="7"/>
        <v>2</v>
      </c>
      <c r="I45">
        <f t="shared" si="8"/>
        <v>104.62423709084122</v>
      </c>
    </row>
    <row r="46" spans="1:9" ht="12.75">
      <c r="A46">
        <f t="shared" si="7"/>
        <v>3</v>
      </c>
      <c r="I46">
        <f t="shared" si="8"/>
        <v>103.47700753784432</v>
      </c>
    </row>
    <row r="47" spans="1:9" ht="12.75">
      <c r="A47">
        <f t="shared" si="7"/>
        <v>4</v>
      </c>
      <c r="I47">
        <f t="shared" si="8"/>
        <v>102.32936771077993</v>
      </c>
    </row>
    <row r="48" spans="1:9" ht="12.75">
      <c r="A48">
        <f t="shared" si="7"/>
        <v>5</v>
      </c>
      <c r="I48">
        <f t="shared" si="8"/>
        <v>101.18137038558427</v>
      </c>
    </row>
    <row r="49" spans="1:9" ht="12.75">
      <c r="A49">
        <f t="shared" si="7"/>
        <v>6</v>
      </c>
      <c r="I49">
        <f t="shared" si="8"/>
        <v>100.03306916282118</v>
      </c>
    </row>
    <row r="50" spans="1:9" ht="12.75">
      <c r="A50">
        <f t="shared" si="7"/>
        <v>7</v>
      </c>
      <c r="I50">
        <f t="shared" si="8"/>
        <v>98.88451854807113</v>
      </c>
    </row>
    <row r="51" spans="1:9" ht="12.75">
      <c r="A51">
        <f t="shared" si="7"/>
        <v>8</v>
      </c>
      <c r="I51">
        <f t="shared" si="8"/>
        <v>97.73577403688135</v>
      </c>
    </row>
    <row r="52" spans="1:9" ht="12.75">
      <c r="A52">
        <f t="shared" si="7"/>
        <v>9</v>
      </c>
      <c r="I52">
        <f t="shared" si="8"/>
        <v>96.58689220473377</v>
      </c>
    </row>
    <row r="53" spans="1:9" ht="12.75">
      <c r="A53">
        <f t="shared" si="7"/>
        <v>10</v>
      </c>
      <c r="I53">
        <f t="shared" si="8"/>
        <v>95.43793080253357</v>
      </c>
    </row>
    <row r="54" spans="1:9" ht="12.75">
      <c r="A54">
        <f t="shared" si="7"/>
        <v>11</v>
      </c>
      <c r="I54">
        <f t="shared" si="8"/>
        <v>94.28894885817299</v>
      </c>
    </row>
    <row r="55" spans="1:9" ht="12.75">
      <c r="A55">
        <f t="shared" si="7"/>
        <v>12</v>
      </c>
      <c r="I55">
        <f t="shared" si="8"/>
        <v>93.14000678478396</v>
      </c>
    </row>
    <row r="56" spans="1:9" ht="12.75">
      <c r="A56">
        <f t="shared" si="7"/>
        <v>13</v>
      </c>
      <c r="I56">
        <f t="shared" si="8"/>
        <v>91.99116649635944</v>
      </c>
    </row>
    <row r="57" spans="1:9" ht="12.75">
      <c r="A57">
        <f t="shared" si="7"/>
        <v>14</v>
      </c>
      <c r="I57">
        <f t="shared" si="8"/>
        <v>90.8424915314981</v>
      </c>
    </row>
    <row r="58" spans="1:9" ht="12.75">
      <c r="A58">
        <f t="shared" si="7"/>
        <v>15</v>
      </c>
      <c r="I58">
        <f t="shared" si="8"/>
        <v>89.69404718611304</v>
      </c>
    </row>
    <row r="59" spans="1:9" ht="12.75">
      <c r="A59">
        <f t="shared" si="7"/>
        <v>16</v>
      </c>
      <c r="I59">
        <f t="shared" si="8"/>
        <v>88.54590065604204</v>
      </c>
    </row>
    <row r="60" spans="1:9" ht="12.75">
      <c r="A60">
        <f t="shared" si="7"/>
        <v>17</v>
      </c>
      <c r="I60">
        <f t="shared" si="8"/>
        <v>87.3981211906073</v>
      </c>
    </row>
    <row r="61" spans="1:9" ht="12.75">
      <c r="A61">
        <f t="shared" si="7"/>
        <v>18</v>
      </c>
      <c r="I61">
        <f t="shared" si="8"/>
        <v>86.25078025829912</v>
      </c>
    </row>
    <row r="62" spans="1:9" ht="12.75">
      <c r="A62">
        <f t="shared" si="7"/>
        <v>19</v>
      </c>
      <c r="I62">
        <f t="shared" si="8"/>
        <v>85.10395172590283</v>
      </c>
    </row>
    <row r="63" spans="1:9" ht="12.75">
      <c r="A63">
        <f t="shared" si="7"/>
        <v>20</v>
      </c>
      <c r="I63">
        <f t="shared" si="8"/>
        <v>83.95771205255382</v>
      </c>
    </row>
    <row r="64" spans="1:9" ht="12.75">
      <c r="A64">
        <f t="shared" si="7"/>
        <v>21</v>
      </c>
      <c r="I64">
        <f t="shared" si="8"/>
        <v>82.81214050039625</v>
      </c>
    </row>
    <row r="65" spans="1:9" ht="12.75">
      <c r="A65">
        <f t="shared" si="7"/>
        <v>22</v>
      </c>
      <c r="I65">
        <f t="shared" si="8"/>
        <v>81.66731936374146</v>
      </c>
    </row>
    <row r="66" spans="1:9" ht="12.75">
      <c r="A66">
        <f t="shared" si="7"/>
        <v>23</v>
      </c>
      <c r="I66">
        <f t="shared" si="8"/>
        <v>80.52333421887553</v>
      </c>
    </row>
    <row r="67" spans="1:9" ht="12.75">
      <c r="A67">
        <f t="shared" si="7"/>
        <v>24</v>
      </c>
      <c r="I67">
        <f t="shared" si="8"/>
        <v>79.38027419696083</v>
      </c>
    </row>
    <row r="68" spans="1:9" ht="12.75">
      <c r="A68">
        <f t="shared" si="7"/>
        <v>25</v>
      </c>
      <c r="I68">
        <f t="shared" si="8"/>
        <v>78.23823228281852</v>
      </c>
    </row>
    <row r="69" spans="1:9" ht="12.75">
      <c r="A69">
        <f t="shared" si="7"/>
        <v>26</v>
      </c>
      <c r="I69">
        <f t="shared" si="8"/>
        <v>77.09730564277855</v>
      </c>
    </row>
    <row r="70" spans="1:9" ht="12.75">
      <c r="A70">
        <f t="shared" si="7"/>
        <v>27</v>
      </c>
      <c r="I70">
        <f t="shared" si="8"/>
        <v>75.95759598525053</v>
      </c>
    </row>
    <row r="71" spans="1:9" ht="12.75">
      <c r="A71">
        <f t="shared" si="7"/>
        <v>28</v>
      </c>
      <c r="I71">
        <f t="shared" si="8"/>
        <v>74.81920995821801</v>
      </c>
    </row>
    <row r="72" spans="1:9" ht="12.75">
      <c r="A72">
        <f t="shared" si="7"/>
        <v>29</v>
      </c>
      <c r="I72">
        <f t="shared" si="8"/>
        <v>73.68225958850294</v>
      </c>
    </row>
    <row r="73" spans="1:9" ht="12.75">
      <c r="A73">
        <f t="shared" si="7"/>
        <v>30</v>
      </c>
      <c r="I73">
        <f t="shared" si="8"/>
        <v>72.54686276841184</v>
      </c>
    </row>
    <row r="74" spans="1:9" ht="12.75">
      <c r="A74">
        <f t="shared" si="7"/>
        <v>31</v>
      </c>
      <c r="I74">
        <f t="shared" si="8"/>
        <v>71.41314379627893</v>
      </c>
    </row>
    <row r="75" spans="1:9" ht="12.75">
      <c r="A75">
        <f t="shared" si="7"/>
        <v>32</v>
      </c>
      <c r="I75">
        <f t="shared" si="8"/>
        <v>70.28123397850064</v>
      </c>
    </row>
    <row r="76" spans="1:9" ht="12.75">
      <c r="A76">
        <f t="shared" si="7"/>
        <v>33</v>
      </c>
      <c r="I76">
        <f t="shared" si="8"/>
        <v>69.1512723019455</v>
      </c>
    </row>
    <row r="77" spans="1:9" ht="12.75">
      <c r="A77">
        <f t="shared" si="7"/>
        <v>34</v>
      </c>
      <c r="I77">
        <f t="shared" si="8"/>
        <v>68.02340618717128</v>
      </c>
    </row>
    <row r="78" spans="1:9" ht="12.75">
      <c r="A78">
        <f t="shared" si="7"/>
        <v>35</v>
      </c>
      <c r="I78">
        <f t="shared" si="8"/>
        <v>66.89779233475271</v>
      </c>
    </row>
    <row r="79" spans="1:9" ht="12.75">
      <c r="A79">
        <f t="shared" si="7"/>
        <v>36</v>
      </c>
      <c r="I79">
        <f t="shared" si="8"/>
        <v>65.77459767928704</v>
      </c>
    </row>
    <row r="80" spans="1:9" ht="12.75">
      <c r="A80">
        <f t="shared" si="7"/>
        <v>37</v>
      </c>
      <c r="I80">
        <f t="shared" si="8"/>
        <v>64.65400046840965</v>
      </c>
    </row>
    <row r="81" spans="1:9" ht="12.75">
      <c r="A81">
        <f t="shared" si="7"/>
        <v>38</v>
      </c>
      <c r="I81">
        <f t="shared" si="8"/>
        <v>63.53619148753426</v>
      </c>
    </row>
    <row r="82" spans="1:9" ht="12.75">
      <c r="A82">
        <f t="shared" si="7"/>
        <v>39</v>
      </c>
      <c r="I82">
        <f t="shared" si="8"/>
        <v>62.42137545520488</v>
      </c>
    </row>
    <row r="83" spans="1:9" ht="12.75">
      <c r="A83">
        <f t="shared" si="7"/>
        <v>40</v>
      </c>
      <c r="I83">
        <f t="shared" si="8"/>
        <v>61.3097726191145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J83"/>
  <sheetViews>
    <sheetView workbookViewId="0" topLeftCell="A1">
      <selection activeCell="A1" sqref="A1:IV1"/>
    </sheetView>
  </sheetViews>
  <sheetFormatPr defaultColWidth="9.140625" defaultRowHeight="12.75"/>
  <cols>
    <col min="1" max="16384" width="11.140625" style="0" customWidth="1"/>
  </cols>
  <sheetData>
    <row r="1" spans="1:10" ht="14.25">
      <c r="A1" s="1" t="s">
        <v>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</v>
      </c>
      <c r="G1" s="1" t="s">
        <v>3</v>
      </c>
      <c r="H1" s="1" t="s">
        <v>2</v>
      </c>
      <c r="I1" s="1" t="s">
        <v>10</v>
      </c>
      <c r="J1" s="1"/>
    </row>
    <row r="2" spans="1:9" ht="12.75">
      <c r="A2">
        <v>0</v>
      </c>
      <c r="B2">
        <v>16</v>
      </c>
      <c r="C2">
        <f aca="true" t="shared" si="0" ref="C2:C42">LN(B2)</f>
        <v>2.772588722239781</v>
      </c>
      <c r="D2">
        <f aca="true" t="shared" si="1" ref="D2:D42">100*(0.0009*A2+0.1164)</f>
        <v>11.64</v>
      </c>
      <c r="E2">
        <f aca="true" t="shared" si="2" ref="E2:E42">LN(D2)</f>
        <v>2.454447442303292</v>
      </c>
      <c r="F2">
        <f>8.66*10^-7*A2+3.5418*10^-4</f>
        <v>0.00035418</v>
      </c>
      <c r="G2">
        <v>120</v>
      </c>
      <c r="H2">
        <f aca="true" t="shared" si="3" ref="H2:H42">G2+22-1.5*A2</f>
        <v>142</v>
      </c>
      <c r="I2">
        <f aca="true" t="shared" si="4" ref="I2:I42">H2+((C2-E2)/F2)^0.5</f>
        <v>171.97077651017338</v>
      </c>
    </row>
    <row r="3" spans="1:9" ht="12.75">
      <c r="A3">
        <f aca="true" t="shared" si="5" ref="A3:A42">A2+1</f>
        <v>1</v>
      </c>
      <c r="B3">
        <v>16</v>
      </c>
      <c r="C3">
        <f t="shared" si="0"/>
        <v>2.772588722239781</v>
      </c>
      <c r="D3">
        <f t="shared" si="1"/>
        <v>11.73</v>
      </c>
      <c r="E3">
        <f t="shared" si="2"/>
        <v>2.462149662665384</v>
      </c>
      <c r="F3">
        <f aca="true" t="shared" si="6" ref="F3:F42">8.66*10^-7*A3+3.5418*10^-4</f>
        <v>0.000355046</v>
      </c>
      <c r="G3">
        <v>120</v>
      </c>
      <c r="H3">
        <f t="shared" si="3"/>
        <v>140.5</v>
      </c>
      <c r="I3">
        <f t="shared" si="4"/>
        <v>170.06962844578743</v>
      </c>
    </row>
    <row r="4" spans="1:9" ht="12.75">
      <c r="A4">
        <f t="shared" si="5"/>
        <v>2</v>
      </c>
      <c r="B4">
        <v>16</v>
      </c>
      <c r="C4">
        <f t="shared" si="0"/>
        <v>2.772588722239781</v>
      </c>
      <c r="D4">
        <f t="shared" si="1"/>
        <v>11.82</v>
      </c>
      <c r="E4">
        <f t="shared" si="2"/>
        <v>2.469793011977952</v>
      </c>
      <c r="F4">
        <f t="shared" si="6"/>
        <v>0.000355912</v>
      </c>
      <c r="G4">
        <v>120</v>
      </c>
      <c r="H4">
        <f t="shared" si="3"/>
        <v>139</v>
      </c>
      <c r="I4">
        <f t="shared" si="4"/>
        <v>168.16779128016228</v>
      </c>
    </row>
    <row r="5" spans="1:9" ht="12.75">
      <c r="A5">
        <f t="shared" si="5"/>
        <v>3</v>
      </c>
      <c r="B5">
        <v>16</v>
      </c>
      <c r="C5">
        <f t="shared" si="0"/>
        <v>2.772588722239781</v>
      </c>
      <c r="D5">
        <f t="shared" si="1"/>
        <v>11.91</v>
      </c>
      <c r="E5">
        <f t="shared" si="2"/>
        <v>2.477378383367209</v>
      </c>
      <c r="F5">
        <f t="shared" si="6"/>
        <v>0.000356778</v>
      </c>
      <c r="G5">
        <v>120</v>
      </c>
      <c r="H5">
        <f t="shared" si="3"/>
        <v>137.5</v>
      </c>
      <c r="I5">
        <f t="shared" si="4"/>
        <v>166.26515697295608</v>
      </c>
    </row>
    <row r="6" spans="1:9" ht="12.75">
      <c r="A6">
        <f t="shared" si="5"/>
        <v>4</v>
      </c>
      <c r="B6">
        <v>16</v>
      </c>
      <c r="C6">
        <f t="shared" si="0"/>
        <v>2.772588722239781</v>
      </c>
      <c r="D6">
        <f t="shared" si="1"/>
        <v>12.000000000000002</v>
      </c>
      <c r="E6">
        <f t="shared" si="2"/>
        <v>2.4849066497880004</v>
      </c>
      <c r="F6">
        <f t="shared" si="6"/>
        <v>0.000357644</v>
      </c>
      <c r="G6">
        <v>120</v>
      </c>
      <c r="H6">
        <f t="shared" si="3"/>
        <v>136</v>
      </c>
      <c r="I6">
        <f t="shared" si="4"/>
        <v>164.36161305906356</v>
      </c>
    </row>
    <row r="7" spans="1:9" ht="12.75">
      <c r="A7">
        <f t="shared" si="5"/>
        <v>5</v>
      </c>
      <c r="B7">
        <v>16</v>
      </c>
      <c r="C7">
        <f t="shared" si="0"/>
        <v>2.772588722239781</v>
      </c>
      <c r="D7">
        <f t="shared" si="1"/>
        <v>12.09</v>
      </c>
      <c r="E7">
        <f t="shared" si="2"/>
        <v>2.492378664626701</v>
      </c>
      <c r="F7">
        <f t="shared" si="6"/>
        <v>0.00035851</v>
      </c>
      <c r="G7">
        <v>120</v>
      </c>
      <c r="H7">
        <f t="shared" si="3"/>
        <v>134.5</v>
      </c>
      <c r="I7">
        <f t="shared" si="4"/>
        <v>162.45704224378602</v>
      </c>
    </row>
    <row r="8" spans="1:9" ht="12.75">
      <c r="A8">
        <f t="shared" si="5"/>
        <v>6</v>
      </c>
      <c r="B8">
        <v>16</v>
      </c>
      <c r="C8">
        <f t="shared" si="0"/>
        <v>2.772588722239781</v>
      </c>
      <c r="D8">
        <f t="shared" si="1"/>
        <v>12.18</v>
      </c>
      <c r="E8">
        <f t="shared" si="2"/>
        <v>2.4997952622817508</v>
      </c>
      <c r="F8">
        <f t="shared" si="6"/>
        <v>0.000359376</v>
      </c>
      <c r="G8">
        <v>120</v>
      </c>
      <c r="H8">
        <f t="shared" si="3"/>
        <v>133</v>
      </c>
      <c r="I8">
        <f t="shared" si="4"/>
        <v>160.5513219571514</v>
      </c>
    </row>
    <row r="9" spans="1:9" ht="12.75">
      <c r="A9">
        <f t="shared" si="5"/>
        <v>7</v>
      </c>
      <c r="B9">
        <v>16</v>
      </c>
      <c r="C9">
        <f t="shared" si="0"/>
        <v>2.772588722239781</v>
      </c>
      <c r="D9">
        <f t="shared" si="1"/>
        <v>12.27</v>
      </c>
      <c r="E9">
        <f t="shared" si="2"/>
        <v>2.50715725872282</v>
      </c>
      <c r="F9">
        <f t="shared" si="6"/>
        <v>0.000360242</v>
      </c>
      <c r="G9">
        <v>120</v>
      </c>
      <c r="H9">
        <f t="shared" si="3"/>
        <v>131.5</v>
      </c>
      <c r="I9">
        <f t="shared" si="4"/>
        <v>158.64432386194744</v>
      </c>
    </row>
    <row r="10" spans="1:9" ht="12.75">
      <c r="A10">
        <f t="shared" si="5"/>
        <v>8</v>
      </c>
      <c r="B10">
        <v>16</v>
      </c>
      <c r="C10">
        <f t="shared" si="0"/>
        <v>2.772588722239781</v>
      </c>
      <c r="D10">
        <f t="shared" si="1"/>
        <v>12.36</v>
      </c>
      <c r="E10">
        <f t="shared" si="2"/>
        <v>2.514465452029545</v>
      </c>
      <c r="F10">
        <f t="shared" si="6"/>
        <v>0.000361108</v>
      </c>
      <c r="G10">
        <v>120</v>
      </c>
      <c r="H10">
        <f t="shared" si="3"/>
        <v>130</v>
      </c>
      <c r="I10">
        <f t="shared" si="4"/>
        <v>156.73591330917344</v>
      </c>
    </row>
    <row r="11" spans="1:9" ht="12.75">
      <c r="A11">
        <f t="shared" si="5"/>
        <v>9</v>
      </c>
      <c r="B11">
        <v>16</v>
      </c>
      <c r="C11">
        <f t="shared" si="0"/>
        <v>2.772588722239781</v>
      </c>
      <c r="D11">
        <f t="shared" si="1"/>
        <v>12.45</v>
      </c>
      <c r="E11">
        <f t="shared" si="2"/>
        <v>2.5217206229107165</v>
      </c>
      <c r="F11">
        <f t="shared" si="6"/>
        <v>0.000361974</v>
      </c>
      <c r="G11">
        <v>120</v>
      </c>
      <c r="H11">
        <f t="shared" si="3"/>
        <v>128.5</v>
      </c>
      <c r="I11">
        <f t="shared" si="4"/>
        <v>154.82594873359594</v>
      </c>
    </row>
    <row r="12" spans="1:9" ht="12.75">
      <c r="A12">
        <f t="shared" si="5"/>
        <v>10</v>
      </c>
      <c r="B12">
        <v>16</v>
      </c>
      <c r="C12">
        <f t="shared" si="0"/>
        <v>2.772588722239781</v>
      </c>
      <c r="D12">
        <f t="shared" si="1"/>
        <v>12.540000000000001</v>
      </c>
      <c r="E12">
        <f t="shared" si="2"/>
        <v>2.5289235352047745</v>
      </c>
      <c r="F12">
        <f t="shared" si="6"/>
        <v>0.00036284</v>
      </c>
      <c r="G12">
        <v>120</v>
      </c>
      <c r="H12">
        <f t="shared" si="3"/>
        <v>127</v>
      </c>
      <c r="I12">
        <f t="shared" si="4"/>
        <v>152.91428098087894</v>
      </c>
    </row>
    <row r="13" spans="1:9" ht="12.75">
      <c r="A13">
        <f t="shared" si="5"/>
        <v>11</v>
      </c>
      <c r="B13">
        <v>16</v>
      </c>
      <c r="C13">
        <f t="shared" si="0"/>
        <v>2.772588722239781</v>
      </c>
      <c r="D13">
        <f t="shared" si="1"/>
        <v>12.629999999999999</v>
      </c>
      <c r="E13">
        <f t="shared" si="2"/>
        <v>2.5360749363624</v>
      </c>
      <c r="F13">
        <f t="shared" si="6"/>
        <v>0.000363706</v>
      </c>
      <c r="G13">
        <v>120</v>
      </c>
      <c r="H13">
        <f t="shared" si="3"/>
        <v>125.5</v>
      </c>
      <c r="I13">
        <f t="shared" si="4"/>
        <v>151.0007525563041</v>
      </c>
    </row>
    <row r="14" spans="1:9" ht="12.75">
      <c r="A14">
        <f t="shared" si="5"/>
        <v>12</v>
      </c>
      <c r="B14">
        <v>16</v>
      </c>
      <c r="C14">
        <f t="shared" si="0"/>
        <v>2.772588722239781</v>
      </c>
      <c r="D14">
        <f t="shared" si="1"/>
        <v>12.72</v>
      </c>
      <c r="E14">
        <f t="shared" si="2"/>
        <v>2.543175557911976</v>
      </c>
      <c r="F14">
        <f t="shared" si="6"/>
        <v>0.000364572</v>
      </c>
      <c r="G14">
        <v>120</v>
      </c>
      <c r="H14">
        <f t="shared" si="3"/>
        <v>124</v>
      </c>
      <c r="I14">
        <f t="shared" si="4"/>
        <v>149.0851967833459</v>
      </c>
    </row>
    <row r="15" spans="1:9" ht="12.75">
      <c r="A15">
        <f t="shared" si="5"/>
        <v>13</v>
      </c>
      <c r="B15">
        <v>16</v>
      </c>
      <c r="C15">
        <f t="shared" si="0"/>
        <v>2.772588722239781</v>
      </c>
      <c r="D15">
        <f t="shared" si="1"/>
        <v>12.809999999999999</v>
      </c>
      <c r="E15">
        <f t="shared" si="2"/>
        <v>2.5502261159086426</v>
      </c>
      <c r="F15">
        <f t="shared" si="6"/>
        <v>0.000365438</v>
      </c>
      <c r="G15">
        <v>120</v>
      </c>
      <c r="H15">
        <f t="shared" si="3"/>
        <v>122.5</v>
      </c>
      <c r="I15">
        <f t="shared" si="4"/>
        <v>147.16743685825352</v>
      </c>
    </row>
    <row r="16" spans="1:9" ht="12.75">
      <c r="A16">
        <f t="shared" si="5"/>
        <v>14</v>
      </c>
      <c r="B16">
        <v>16</v>
      </c>
      <c r="C16">
        <f t="shared" si="0"/>
        <v>2.772588722239781</v>
      </c>
      <c r="D16">
        <f t="shared" si="1"/>
        <v>12.9</v>
      </c>
      <c r="E16">
        <f t="shared" si="2"/>
        <v>2.5572273113676265</v>
      </c>
      <c r="F16">
        <f t="shared" si="6"/>
        <v>0.000366304</v>
      </c>
      <c r="G16">
        <v>120</v>
      </c>
      <c r="H16">
        <f t="shared" si="3"/>
        <v>121</v>
      </c>
      <c r="I16">
        <f t="shared" si="4"/>
        <v>145.24728478422387</v>
      </c>
    </row>
    <row r="17" spans="1:9" ht="12.75">
      <c r="A17">
        <f t="shared" si="5"/>
        <v>15</v>
      </c>
      <c r="B17">
        <v>16</v>
      </c>
      <c r="C17">
        <f t="shared" si="0"/>
        <v>2.772588722239781</v>
      </c>
      <c r="D17">
        <f t="shared" si="1"/>
        <v>12.990000000000002</v>
      </c>
      <c r="E17">
        <f t="shared" si="2"/>
        <v>2.5641798306825083</v>
      </c>
      <c r="F17">
        <f t="shared" si="6"/>
        <v>0.00036717</v>
      </c>
      <c r="G17">
        <v>120</v>
      </c>
      <c r="H17">
        <f t="shared" si="3"/>
        <v>119.5</v>
      </c>
      <c r="I17">
        <f t="shared" si="4"/>
        <v>143.3245401656192</v>
      </c>
    </row>
    <row r="18" spans="1:9" ht="12.75">
      <c r="A18">
        <f t="shared" si="5"/>
        <v>16</v>
      </c>
      <c r="B18">
        <v>16</v>
      </c>
      <c r="C18">
        <f t="shared" si="0"/>
        <v>2.772588722239781</v>
      </c>
      <c r="D18">
        <f t="shared" si="1"/>
        <v>13.08</v>
      </c>
      <c r="E18">
        <f t="shared" si="2"/>
        <v>2.5710843460290524</v>
      </c>
      <c r="F18">
        <f t="shared" si="6"/>
        <v>0.000368036</v>
      </c>
      <c r="G18">
        <v>120</v>
      </c>
      <c r="H18">
        <f t="shared" si="3"/>
        <v>118</v>
      </c>
      <c r="I18">
        <f t="shared" si="4"/>
        <v>141.39898883883987</v>
      </c>
    </row>
    <row r="19" spans="1:9" ht="12.75">
      <c r="A19">
        <f t="shared" si="5"/>
        <v>17</v>
      </c>
      <c r="B19">
        <v>16</v>
      </c>
      <c r="C19">
        <f t="shared" si="0"/>
        <v>2.772588722239781</v>
      </c>
      <c r="D19">
        <f t="shared" si="1"/>
        <v>13.170000000000002</v>
      </c>
      <c r="E19">
        <f t="shared" si="2"/>
        <v>2.5779415157551897</v>
      </c>
      <c r="F19">
        <f t="shared" si="6"/>
        <v>0.000368902</v>
      </c>
      <c r="G19">
        <v>120</v>
      </c>
      <c r="H19">
        <f t="shared" si="3"/>
        <v>116.5</v>
      </c>
      <c r="I19">
        <f t="shared" si="4"/>
        <v>139.4704013117223</v>
      </c>
    </row>
    <row r="20" spans="1:9" ht="12.75">
      <c r="A20">
        <f t="shared" si="5"/>
        <v>18</v>
      </c>
      <c r="B20">
        <v>16</v>
      </c>
      <c r="C20">
        <f t="shared" si="0"/>
        <v>2.772588722239781</v>
      </c>
      <c r="D20">
        <f t="shared" si="1"/>
        <v>13.26</v>
      </c>
      <c r="E20">
        <f t="shared" si="2"/>
        <v>2.5847519847577165</v>
      </c>
      <c r="F20">
        <f t="shared" si="6"/>
        <v>0.00036976800000000003</v>
      </c>
      <c r="G20">
        <v>120</v>
      </c>
      <c r="H20">
        <f t="shared" si="3"/>
        <v>115</v>
      </c>
      <c r="I20">
        <f t="shared" si="4"/>
        <v>137.53853097744758</v>
      </c>
    </row>
    <row r="21" spans="1:9" ht="12.75">
      <c r="A21">
        <f t="shared" si="5"/>
        <v>19</v>
      </c>
      <c r="B21">
        <v>16</v>
      </c>
      <c r="C21">
        <f t="shared" si="0"/>
        <v>2.772588722239781</v>
      </c>
      <c r="D21">
        <f t="shared" si="1"/>
        <v>13.350000000000001</v>
      </c>
      <c r="E21">
        <f t="shared" si="2"/>
        <v>2.591516384846259</v>
      </c>
      <c r="F21">
        <f t="shared" si="6"/>
        <v>0.000370634</v>
      </c>
      <c r="G21">
        <v>120</v>
      </c>
      <c r="H21">
        <f t="shared" si="3"/>
        <v>113.5</v>
      </c>
      <c r="I21">
        <f t="shared" si="4"/>
        <v>135.60311206159224</v>
      </c>
    </row>
    <row r="22" spans="1:9" ht="12.75">
      <c r="A22">
        <f t="shared" si="5"/>
        <v>20</v>
      </c>
      <c r="B22">
        <v>16</v>
      </c>
      <c r="C22">
        <f t="shared" si="0"/>
        <v>2.772588722239781</v>
      </c>
      <c r="D22">
        <f t="shared" si="1"/>
        <v>13.44</v>
      </c>
      <c r="E22">
        <f t="shared" si="2"/>
        <v>2.5982353350950036</v>
      </c>
      <c r="F22">
        <f t="shared" si="6"/>
        <v>0.0003715</v>
      </c>
      <c r="G22">
        <v>120</v>
      </c>
      <c r="H22">
        <f t="shared" si="3"/>
        <v>112</v>
      </c>
      <c r="I22">
        <f t="shared" si="4"/>
        <v>133.6638572517057</v>
      </c>
    </row>
    <row r="23" spans="1:9" ht="12.75">
      <c r="A23">
        <f t="shared" si="5"/>
        <v>21</v>
      </c>
      <c r="B23">
        <v>16</v>
      </c>
      <c r="C23">
        <f t="shared" si="0"/>
        <v>2.772588722239781</v>
      </c>
      <c r="D23">
        <f t="shared" si="1"/>
        <v>13.530000000000001</v>
      </c>
      <c r="E23">
        <f t="shared" si="2"/>
        <v>2.604909442182697</v>
      </c>
      <c r="F23">
        <f t="shared" si="6"/>
        <v>0.000372366</v>
      </c>
      <c r="G23">
        <v>120</v>
      </c>
      <c r="H23">
        <f t="shared" si="3"/>
        <v>110.5</v>
      </c>
      <c r="I23">
        <f t="shared" si="4"/>
        <v>131.7204549470791</v>
      </c>
    </row>
    <row r="24" spans="1:9" ht="12.75">
      <c r="A24">
        <f t="shared" si="5"/>
        <v>22</v>
      </c>
      <c r="B24">
        <v>16</v>
      </c>
      <c r="C24">
        <f t="shared" si="0"/>
        <v>2.772588722239781</v>
      </c>
      <c r="D24">
        <f t="shared" si="1"/>
        <v>13.62</v>
      </c>
      <c r="E24">
        <f t="shared" si="2"/>
        <v>2.611539300721366</v>
      </c>
      <c r="F24">
        <f t="shared" si="6"/>
        <v>0.000373232</v>
      </c>
      <c r="G24">
        <v>120</v>
      </c>
      <c r="H24">
        <f t="shared" si="3"/>
        <v>109</v>
      </c>
      <c r="I24">
        <f t="shared" si="4"/>
        <v>129.77256605140872</v>
      </c>
    </row>
    <row r="25" spans="1:9" ht="12.75">
      <c r="A25">
        <f t="shared" si="5"/>
        <v>23</v>
      </c>
      <c r="B25">
        <v>16</v>
      </c>
      <c r="C25">
        <f t="shared" si="0"/>
        <v>2.772588722239781</v>
      </c>
      <c r="D25">
        <f t="shared" si="1"/>
        <v>13.71</v>
      </c>
      <c r="E25">
        <f t="shared" si="2"/>
        <v>2.6181254935742233</v>
      </c>
      <c r="F25">
        <f t="shared" si="6"/>
        <v>0.000374098</v>
      </c>
      <c r="G25">
        <v>120</v>
      </c>
      <c r="H25">
        <f t="shared" si="3"/>
        <v>107.5</v>
      </c>
      <c r="I25">
        <f t="shared" si="4"/>
        <v>127.81982021179257</v>
      </c>
    </row>
    <row r="26" spans="1:9" ht="12.75">
      <c r="A26">
        <f t="shared" si="5"/>
        <v>24</v>
      </c>
      <c r="B26">
        <v>16</v>
      </c>
      <c r="C26">
        <f t="shared" si="0"/>
        <v>2.772588722239781</v>
      </c>
      <c r="D26">
        <f t="shared" si="1"/>
        <v>13.8</v>
      </c>
      <c r="E26">
        <f t="shared" si="2"/>
        <v>2.624668592163159</v>
      </c>
      <c r="F26">
        <f t="shared" si="6"/>
        <v>0.000374964</v>
      </c>
      <c r="G26">
        <v>120</v>
      </c>
      <c r="H26">
        <f t="shared" si="3"/>
        <v>106</v>
      </c>
      <c r="I26">
        <f t="shared" si="4"/>
        <v>125.86181138248118</v>
      </c>
    </row>
    <row r="27" spans="1:9" ht="12.75">
      <c r="A27">
        <f t="shared" si="5"/>
        <v>25</v>
      </c>
      <c r="B27">
        <v>16</v>
      </c>
      <c r="C27">
        <f t="shared" si="0"/>
        <v>2.772588722239781</v>
      </c>
      <c r="D27">
        <f t="shared" si="1"/>
        <v>13.889999999999999</v>
      </c>
      <c r="E27">
        <f t="shared" si="2"/>
        <v>2.6311691567662523</v>
      </c>
      <c r="F27">
        <f t="shared" si="6"/>
        <v>0.00037583</v>
      </c>
      <c r="G27">
        <v>120</v>
      </c>
      <c r="H27">
        <f t="shared" si="3"/>
        <v>104.5</v>
      </c>
      <c r="I27">
        <f t="shared" si="4"/>
        <v>123.89809255899416</v>
      </c>
    </row>
    <row r="28" spans="1:9" ht="12.75">
      <c r="A28">
        <f t="shared" si="5"/>
        <v>26</v>
      </c>
      <c r="B28">
        <v>16</v>
      </c>
      <c r="C28">
        <f t="shared" si="0"/>
        <v>2.772588722239781</v>
      </c>
      <c r="D28">
        <f t="shared" si="1"/>
        <v>13.98</v>
      </c>
      <c r="E28">
        <f t="shared" si="2"/>
        <v>2.637627736805664</v>
      </c>
      <c r="F28">
        <f t="shared" si="6"/>
        <v>0.000376696</v>
      </c>
      <c r="G28">
        <v>120</v>
      </c>
      <c r="H28">
        <f t="shared" si="3"/>
        <v>103</v>
      </c>
      <c r="I28">
        <f t="shared" si="4"/>
        <v>121.92816948476124</v>
      </c>
    </row>
    <row r="29" spans="1:9" ht="12.75">
      <c r="A29">
        <f t="shared" si="5"/>
        <v>27</v>
      </c>
      <c r="B29">
        <v>16</v>
      </c>
      <c r="C29">
        <f t="shared" si="0"/>
        <v>2.772588722239781</v>
      </c>
      <c r="D29">
        <f t="shared" si="1"/>
        <v>14.069999999999999</v>
      </c>
      <c r="E29">
        <f t="shared" si="2"/>
        <v>2.6440448711262974</v>
      </c>
      <c r="F29">
        <f t="shared" si="6"/>
        <v>0.000377562</v>
      </c>
      <c r="G29">
        <v>120</v>
      </c>
      <c r="H29">
        <f t="shared" si="3"/>
        <v>101.5</v>
      </c>
      <c r="I29">
        <f t="shared" si="4"/>
        <v>119.9514930742433</v>
      </c>
    </row>
    <row r="30" spans="1:9" ht="12.75">
      <c r="A30">
        <f t="shared" si="5"/>
        <v>28</v>
      </c>
      <c r="B30">
        <v>16</v>
      </c>
      <c r="C30">
        <f t="shared" si="0"/>
        <v>2.772588722239781</v>
      </c>
      <c r="D30">
        <f t="shared" si="1"/>
        <v>14.16</v>
      </c>
      <c r="E30">
        <f t="shared" si="2"/>
        <v>2.6504210882655737</v>
      </c>
      <c r="F30">
        <f t="shared" si="6"/>
        <v>0.000378428</v>
      </c>
      <c r="G30">
        <v>120</v>
      </c>
      <c r="H30">
        <f t="shared" si="3"/>
        <v>100</v>
      </c>
      <c r="I30">
        <f t="shared" si="4"/>
        <v>117.96745021760754</v>
      </c>
    </row>
    <row r="31" spans="1:9" ht="12.75">
      <c r="A31">
        <f t="shared" si="5"/>
        <v>29</v>
      </c>
      <c r="B31">
        <v>16</v>
      </c>
      <c r="C31">
        <f t="shared" si="0"/>
        <v>2.772588722239781</v>
      </c>
      <c r="D31">
        <f t="shared" si="1"/>
        <v>14.250000000000002</v>
      </c>
      <c r="E31">
        <f t="shared" si="2"/>
        <v>2.6567569067146595</v>
      </c>
      <c r="F31">
        <f t="shared" si="6"/>
        <v>0.000379294</v>
      </c>
      <c r="G31">
        <v>120</v>
      </c>
      <c r="H31">
        <f t="shared" si="3"/>
        <v>98.5</v>
      </c>
      <c r="I31">
        <f t="shared" si="4"/>
        <v>115.97535252372961</v>
      </c>
    </row>
    <row r="32" spans="1:9" ht="12.75">
      <c r="A32">
        <f t="shared" si="5"/>
        <v>30</v>
      </c>
      <c r="B32">
        <v>16</v>
      </c>
      <c r="C32">
        <f t="shared" si="0"/>
        <v>2.772588722239781</v>
      </c>
      <c r="D32">
        <f t="shared" si="1"/>
        <v>14.34</v>
      </c>
      <c r="E32">
        <f t="shared" si="2"/>
        <v>2.663052835171474</v>
      </c>
      <c r="F32">
        <f t="shared" si="6"/>
        <v>0.00038016</v>
      </c>
      <c r="G32">
        <v>120</v>
      </c>
      <c r="H32">
        <f t="shared" si="3"/>
        <v>97</v>
      </c>
      <c r="I32">
        <f t="shared" si="4"/>
        <v>113.97442240748494</v>
      </c>
    </row>
    <row r="33" spans="1:9" ht="12.75">
      <c r="A33">
        <f t="shared" si="5"/>
        <v>31</v>
      </c>
      <c r="B33">
        <v>16</v>
      </c>
      <c r="C33">
        <f t="shared" si="0"/>
        <v>2.772588722239781</v>
      </c>
      <c r="D33">
        <f t="shared" si="1"/>
        <v>14.430000000000001</v>
      </c>
      <c r="E33">
        <f t="shared" si="2"/>
        <v>2.6693093727857797</v>
      </c>
      <c r="F33">
        <f t="shared" si="6"/>
        <v>0.000381026</v>
      </c>
      <c r="G33">
        <v>120</v>
      </c>
      <c r="H33">
        <f t="shared" si="3"/>
        <v>95.5</v>
      </c>
      <c r="I33">
        <f t="shared" si="4"/>
        <v>111.96377571403349</v>
      </c>
    </row>
    <row r="34" spans="1:9" ht="12.75">
      <c r="A34">
        <f t="shared" si="5"/>
        <v>32</v>
      </c>
      <c r="B34">
        <v>16</v>
      </c>
      <c r="C34">
        <f t="shared" si="0"/>
        <v>2.772588722239781</v>
      </c>
      <c r="D34">
        <f t="shared" si="1"/>
        <v>14.52</v>
      </c>
      <c r="E34">
        <f t="shared" si="2"/>
        <v>2.67552700939665</v>
      </c>
      <c r="F34">
        <f t="shared" si="6"/>
        <v>0.000381892</v>
      </c>
      <c r="G34">
        <v>120</v>
      </c>
      <c r="H34">
        <f t="shared" si="3"/>
        <v>94</v>
      </c>
      <c r="I34">
        <f t="shared" si="4"/>
        <v>109.94239976606914</v>
      </c>
    </row>
    <row r="35" spans="1:9" ht="12.75">
      <c r="A35">
        <f t="shared" si="5"/>
        <v>33</v>
      </c>
      <c r="B35">
        <v>16</v>
      </c>
      <c r="C35">
        <f t="shared" si="0"/>
        <v>2.772588722239781</v>
      </c>
      <c r="D35">
        <f t="shared" si="1"/>
        <v>14.610000000000001</v>
      </c>
      <c r="E35">
        <f t="shared" si="2"/>
        <v>2.6817062257626083</v>
      </c>
      <c r="F35">
        <f t="shared" si="6"/>
        <v>0.000382758</v>
      </c>
      <c r="G35">
        <v>120</v>
      </c>
      <c r="H35">
        <f t="shared" si="3"/>
        <v>92.5</v>
      </c>
      <c r="I35">
        <f t="shared" si="4"/>
        <v>107.9091252704906</v>
      </c>
    </row>
    <row r="36" spans="1:9" ht="12.75">
      <c r="A36">
        <f t="shared" si="5"/>
        <v>34</v>
      </c>
      <c r="B36">
        <v>16</v>
      </c>
      <c r="C36">
        <f t="shared" si="0"/>
        <v>2.772588722239781</v>
      </c>
      <c r="D36">
        <f t="shared" si="1"/>
        <v>14.7</v>
      </c>
      <c r="E36">
        <f t="shared" si="2"/>
        <v>2.6878474937846906</v>
      </c>
      <c r="F36">
        <f t="shared" si="6"/>
        <v>0.000383624</v>
      </c>
      <c r="G36">
        <v>120</v>
      </c>
      <c r="H36">
        <f t="shared" si="3"/>
        <v>91</v>
      </c>
      <c r="I36">
        <f t="shared" si="4"/>
        <v>105.86258984834443</v>
      </c>
    </row>
    <row r="37" spans="1:9" ht="12.75">
      <c r="A37">
        <f t="shared" si="5"/>
        <v>35</v>
      </c>
      <c r="B37">
        <v>16</v>
      </c>
      <c r="C37">
        <f t="shared" si="0"/>
        <v>2.772588722239781</v>
      </c>
      <c r="D37">
        <f t="shared" si="1"/>
        <v>14.790000000000001</v>
      </c>
      <c r="E37">
        <f t="shared" si="2"/>
        <v>2.6939512767227085</v>
      </c>
      <c r="F37">
        <f t="shared" si="6"/>
        <v>0.00038449</v>
      </c>
      <c r="G37">
        <v>120</v>
      </c>
      <c r="H37">
        <f t="shared" si="3"/>
        <v>89.5</v>
      </c>
      <c r="I37">
        <f t="shared" si="4"/>
        <v>103.80118992179341</v>
      </c>
    </row>
    <row r="38" spans="1:9" ht="12.75">
      <c r="A38">
        <f t="shared" si="5"/>
        <v>36</v>
      </c>
      <c r="B38">
        <v>16</v>
      </c>
      <c r="C38">
        <f t="shared" si="0"/>
        <v>2.772588722239781</v>
      </c>
      <c r="D38">
        <f t="shared" si="1"/>
        <v>14.879999999999999</v>
      </c>
      <c r="E38">
        <f t="shared" si="2"/>
        <v>2.7000180294049456</v>
      </c>
      <c r="F38">
        <f t="shared" si="6"/>
        <v>0.000385356</v>
      </c>
      <c r="G38">
        <v>120</v>
      </c>
      <c r="H38">
        <f t="shared" si="3"/>
        <v>88</v>
      </c>
      <c r="I38">
        <f t="shared" si="4"/>
        <v>101.72301607247397</v>
      </c>
    </row>
    <row r="39" spans="1:9" ht="12.75">
      <c r="A39">
        <f t="shared" si="5"/>
        <v>37</v>
      </c>
      <c r="B39">
        <v>16</v>
      </c>
      <c r="C39">
        <f t="shared" si="0"/>
        <v>2.772588722239781</v>
      </c>
      <c r="D39">
        <f t="shared" si="1"/>
        <v>14.97</v>
      </c>
      <c r="E39">
        <f t="shared" si="2"/>
        <v>2.706048198431537</v>
      </c>
      <c r="F39">
        <f t="shared" si="6"/>
        <v>0.000386222</v>
      </c>
      <c r="G39">
        <v>120</v>
      </c>
      <c r="H39">
        <f t="shared" si="3"/>
        <v>86.5</v>
      </c>
      <c r="I39">
        <f t="shared" si="4"/>
        <v>99.62576436314014</v>
      </c>
    </row>
    <row r="40" spans="1:9" ht="12.75">
      <c r="A40">
        <f t="shared" si="5"/>
        <v>38</v>
      </c>
      <c r="B40">
        <v>16</v>
      </c>
      <c r="C40">
        <f t="shared" si="0"/>
        <v>2.772588722239781</v>
      </c>
      <c r="D40">
        <f t="shared" si="1"/>
        <v>15.06</v>
      </c>
      <c r="E40">
        <f t="shared" si="2"/>
        <v>2.7120422223717475</v>
      </c>
      <c r="F40">
        <f t="shared" si="6"/>
        <v>0.000387088</v>
      </c>
      <c r="G40">
        <v>120</v>
      </c>
      <c r="H40">
        <f t="shared" si="3"/>
        <v>85</v>
      </c>
      <c r="I40">
        <f t="shared" si="4"/>
        <v>97.50661172100793</v>
      </c>
    </row>
    <row r="41" spans="1:9" ht="12.75">
      <c r="A41">
        <f t="shared" si="5"/>
        <v>39</v>
      </c>
      <c r="B41">
        <v>16</v>
      </c>
      <c r="C41">
        <f t="shared" si="0"/>
        <v>2.772588722239781</v>
      </c>
      <c r="D41">
        <f t="shared" si="1"/>
        <v>15.15</v>
      </c>
      <c r="E41">
        <f t="shared" si="2"/>
        <v>2.7180005319553784</v>
      </c>
      <c r="F41">
        <f t="shared" si="6"/>
        <v>0.000387954</v>
      </c>
      <c r="G41">
        <v>120</v>
      </c>
      <c r="H41">
        <f t="shared" si="3"/>
        <v>83.5</v>
      </c>
      <c r="I41">
        <f t="shared" si="4"/>
        <v>95.36203582598355</v>
      </c>
    </row>
    <row r="42" spans="1:9" ht="12.75">
      <c r="A42">
        <f t="shared" si="5"/>
        <v>40</v>
      </c>
      <c r="B42">
        <v>16</v>
      </c>
      <c r="C42">
        <f t="shared" si="0"/>
        <v>2.772588722239781</v>
      </c>
      <c r="D42">
        <f t="shared" si="1"/>
        <v>15.24</v>
      </c>
      <c r="E42">
        <f t="shared" si="2"/>
        <v>2.7239235502585</v>
      </c>
      <c r="F42">
        <f t="shared" si="6"/>
        <v>0.00038882</v>
      </c>
      <c r="G42">
        <v>120</v>
      </c>
      <c r="H42">
        <f t="shared" si="3"/>
        <v>82</v>
      </c>
      <c r="I42">
        <f t="shared" si="4"/>
        <v>93.18754598095931</v>
      </c>
    </row>
    <row r="43" spans="1:9" ht="12.75">
      <c r="A43">
        <f aca="true" t="shared" si="7" ref="A43:A83">A2</f>
        <v>0</v>
      </c>
      <c r="I43">
        <f>H2-((C2-E2)/F2)^0.5</f>
        <v>112.02922348982662</v>
      </c>
    </row>
    <row r="44" spans="1:9" ht="12.75">
      <c r="A44">
        <f t="shared" si="7"/>
        <v>1</v>
      </c>
      <c r="I44">
        <f aca="true" t="shared" si="8" ref="I44:I83">H3-((C3-E3)/F3)^0.5</f>
        <v>110.93037155421258</v>
      </c>
    </row>
    <row r="45" spans="1:9" ht="12.75">
      <c r="A45">
        <f t="shared" si="7"/>
        <v>2</v>
      </c>
      <c r="I45">
        <f t="shared" si="8"/>
        <v>109.83220871983772</v>
      </c>
    </row>
    <row r="46" spans="1:9" ht="12.75">
      <c r="A46">
        <f t="shared" si="7"/>
        <v>3</v>
      </c>
      <c r="I46">
        <f t="shared" si="8"/>
        <v>108.73484302704392</v>
      </c>
    </row>
    <row r="47" spans="1:9" ht="12.75">
      <c r="A47">
        <f t="shared" si="7"/>
        <v>4</v>
      </c>
      <c r="I47">
        <f t="shared" si="8"/>
        <v>107.63838694093644</v>
      </c>
    </row>
    <row r="48" spans="1:9" ht="12.75">
      <c r="A48">
        <f t="shared" si="7"/>
        <v>5</v>
      </c>
      <c r="I48">
        <f t="shared" si="8"/>
        <v>106.54295775621398</v>
      </c>
    </row>
    <row r="49" spans="1:9" ht="12.75">
      <c r="A49">
        <f t="shared" si="7"/>
        <v>6</v>
      </c>
      <c r="I49">
        <f t="shared" si="8"/>
        <v>105.44867804284861</v>
      </c>
    </row>
    <row r="50" spans="1:9" ht="12.75">
      <c r="A50">
        <f t="shared" si="7"/>
        <v>7</v>
      </c>
      <c r="I50">
        <f t="shared" si="8"/>
        <v>104.35567613805256</v>
      </c>
    </row>
    <row r="51" spans="1:9" ht="12.75">
      <c r="A51">
        <f t="shared" si="7"/>
        <v>8</v>
      </c>
      <c r="I51">
        <f t="shared" si="8"/>
        <v>103.26408669082657</v>
      </c>
    </row>
    <row r="52" spans="1:9" ht="12.75">
      <c r="A52">
        <f t="shared" si="7"/>
        <v>9</v>
      </c>
      <c r="I52">
        <f t="shared" si="8"/>
        <v>102.17405126640406</v>
      </c>
    </row>
    <row r="53" spans="1:9" ht="12.75">
      <c r="A53">
        <f t="shared" si="7"/>
        <v>10</v>
      </c>
      <c r="I53">
        <f t="shared" si="8"/>
        <v>101.08571901912106</v>
      </c>
    </row>
    <row r="54" spans="1:9" ht="12.75">
      <c r="A54">
        <f t="shared" si="7"/>
        <v>11</v>
      </c>
      <c r="I54">
        <f t="shared" si="8"/>
        <v>99.99924744369592</v>
      </c>
    </row>
    <row r="55" spans="1:9" ht="12.75">
      <c r="A55">
        <f t="shared" si="7"/>
        <v>12</v>
      </c>
      <c r="I55">
        <f t="shared" si="8"/>
        <v>98.91480321665411</v>
      </c>
    </row>
    <row r="56" spans="1:9" ht="12.75">
      <c r="A56">
        <f t="shared" si="7"/>
        <v>13</v>
      </c>
      <c r="I56">
        <f t="shared" si="8"/>
        <v>97.83256314174648</v>
      </c>
    </row>
    <row r="57" spans="1:9" ht="12.75">
      <c r="A57">
        <f t="shared" si="7"/>
        <v>14</v>
      </c>
      <c r="I57">
        <f t="shared" si="8"/>
        <v>96.75271521577615</v>
      </c>
    </row>
    <row r="58" spans="1:9" ht="12.75">
      <c r="A58">
        <f t="shared" si="7"/>
        <v>15</v>
      </c>
      <c r="I58">
        <f t="shared" si="8"/>
        <v>95.6754598343808</v>
      </c>
    </row>
    <row r="59" spans="1:9" ht="12.75">
      <c r="A59">
        <f t="shared" si="7"/>
        <v>16</v>
      </c>
      <c r="I59">
        <f t="shared" si="8"/>
        <v>94.60101116116013</v>
      </c>
    </row>
    <row r="60" spans="1:9" ht="12.75">
      <c r="A60">
        <f t="shared" si="7"/>
        <v>17</v>
      </c>
      <c r="I60">
        <f t="shared" si="8"/>
        <v>93.5295986882777</v>
      </c>
    </row>
    <row r="61" spans="1:9" ht="12.75">
      <c r="A61">
        <f t="shared" si="7"/>
        <v>18</v>
      </c>
      <c r="I61">
        <f t="shared" si="8"/>
        <v>92.46146902255242</v>
      </c>
    </row>
    <row r="62" spans="1:9" ht="12.75">
      <c r="A62">
        <f t="shared" si="7"/>
        <v>19</v>
      </c>
      <c r="I62">
        <f t="shared" si="8"/>
        <v>91.39688793840776</v>
      </c>
    </row>
    <row r="63" spans="1:9" ht="12.75">
      <c r="A63">
        <f t="shared" si="7"/>
        <v>20</v>
      </c>
      <c r="I63">
        <f t="shared" si="8"/>
        <v>90.33614274829431</v>
      </c>
    </row>
    <row r="64" spans="1:9" ht="12.75">
      <c r="A64">
        <f t="shared" si="7"/>
        <v>21</v>
      </c>
      <c r="I64">
        <f t="shared" si="8"/>
        <v>89.27954505292088</v>
      </c>
    </row>
    <row r="65" spans="1:9" ht="12.75">
      <c r="A65">
        <f t="shared" si="7"/>
        <v>22</v>
      </c>
      <c r="I65">
        <f t="shared" si="8"/>
        <v>88.22743394859128</v>
      </c>
    </row>
    <row r="66" spans="1:9" ht="12.75">
      <c r="A66">
        <f t="shared" si="7"/>
        <v>23</v>
      </c>
      <c r="I66">
        <f t="shared" si="8"/>
        <v>87.18017978820743</v>
      </c>
    </row>
    <row r="67" spans="1:9" ht="12.75">
      <c r="A67">
        <f t="shared" si="7"/>
        <v>24</v>
      </c>
      <c r="I67">
        <f t="shared" si="8"/>
        <v>86.13818861751882</v>
      </c>
    </row>
    <row r="68" spans="1:9" ht="12.75">
      <c r="A68">
        <f t="shared" si="7"/>
        <v>25</v>
      </c>
      <c r="I68">
        <f t="shared" si="8"/>
        <v>85.10190744100584</v>
      </c>
    </row>
    <row r="69" spans="1:9" ht="12.75">
      <c r="A69">
        <f t="shared" si="7"/>
        <v>26</v>
      </c>
      <c r="I69">
        <f t="shared" si="8"/>
        <v>84.07183051523876</v>
      </c>
    </row>
    <row r="70" spans="1:9" ht="12.75">
      <c r="A70">
        <f t="shared" si="7"/>
        <v>27</v>
      </c>
      <c r="I70">
        <f t="shared" si="8"/>
        <v>83.0485069257567</v>
      </c>
    </row>
    <row r="71" spans="1:9" ht="12.75">
      <c r="A71">
        <f t="shared" si="7"/>
        <v>28</v>
      </c>
      <c r="I71">
        <f t="shared" si="8"/>
        <v>82.03254978239246</v>
      </c>
    </row>
    <row r="72" spans="1:9" ht="12.75">
      <c r="A72">
        <f t="shared" si="7"/>
        <v>29</v>
      </c>
      <c r="I72">
        <f t="shared" si="8"/>
        <v>81.02464747627039</v>
      </c>
    </row>
    <row r="73" spans="1:9" ht="12.75">
      <c r="A73">
        <f t="shared" si="7"/>
        <v>30</v>
      </c>
      <c r="I73">
        <f t="shared" si="8"/>
        <v>80.02557759251506</v>
      </c>
    </row>
    <row r="74" spans="1:9" ht="12.75">
      <c r="A74">
        <f t="shared" si="7"/>
        <v>31</v>
      </c>
      <c r="I74">
        <f t="shared" si="8"/>
        <v>79.03622428596651</v>
      </c>
    </row>
    <row r="75" spans="1:9" ht="12.75">
      <c r="A75">
        <f t="shared" si="7"/>
        <v>32</v>
      </c>
      <c r="I75">
        <f t="shared" si="8"/>
        <v>78.05760023393086</v>
      </c>
    </row>
    <row r="76" spans="1:9" ht="12.75">
      <c r="A76">
        <f t="shared" si="7"/>
        <v>33</v>
      </c>
      <c r="I76">
        <f t="shared" si="8"/>
        <v>77.0908747295094</v>
      </c>
    </row>
    <row r="77" spans="1:9" ht="12.75">
      <c r="A77">
        <f t="shared" si="7"/>
        <v>34</v>
      </c>
      <c r="I77">
        <f t="shared" si="8"/>
        <v>76.13741015165557</v>
      </c>
    </row>
    <row r="78" spans="1:9" ht="12.75">
      <c r="A78">
        <f t="shared" si="7"/>
        <v>35</v>
      </c>
      <c r="I78">
        <f t="shared" si="8"/>
        <v>75.19881007820659</v>
      </c>
    </row>
    <row r="79" spans="1:9" ht="12.75">
      <c r="A79">
        <f t="shared" si="7"/>
        <v>36</v>
      </c>
      <c r="I79">
        <f t="shared" si="8"/>
        <v>74.27698392752603</v>
      </c>
    </row>
    <row r="80" spans="1:9" ht="12.75">
      <c r="A80">
        <f t="shared" si="7"/>
        <v>37</v>
      </c>
      <c r="I80">
        <f t="shared" si="8"/>
        <v>73.37423563685986</v>
      </c>
    </row>
    <row r="81" spans="1:9" ht="12.75">
      <c r="A81">
        <f t="shared" si="7"/>
        <v>38</v>
      </c>
      <c r="I81">
        <f t="shared" si="8"/>
        <v>72.49338827899207</v>
      </c>
    </row>
    <row r="82" spans="1:9" ht="12.75">
      <c r="A82">
        <f t="shared" si="7"/>
        <v>39</v>
      </c>
      <c r="I82">
        <f t="shared" si="8"/>
        <v>71.63796417401645</v>
      </c>
    </row>
    <row r="83" spans="1:9" ht="12.75">
      <c r="A83">
        <f t="shared" si="7"/>
        <v>40</v>
      </c>
      <c r="I83">
        <f t="shared" si="8"/>
        <v>70.81245401904069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J83"/>
  <sheetViews>
    <sheetView workbookViewId="0" topLeftCell="A69">
      <selection activeCell="B2" sqref="B2:B42"/>
    </sheetView>
  </sheetViews>
  <sheetFormatPr defaultColWidth="9.140625" defaultRowHeight="12.75"/>
  <cols>
    <col min="1" max="16384" width="11.140625" style="0" customWidth="1"/>
  </cols>
  <sheetData>
    <row r="1" spans="1:10" ht="14.25">
      <c r="A1" s="1" t="s">
        <v>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</v>
      </c>
      <c r="G1" s="1" t="s">
        <v>3</v>
      </c>
      <c r="H1" s="1" t="s">
        <v>2</v>
      </c>
      <c r="I1" s="1" t="s">
        <v>10</v>
      </c>
      <c r="J1" s="1"/>
    </row>
    <row r="2" spans="1:9" ht="12.75">
      <c r="A2">
        <v>0</v>
      </c>
      <c r="B2">
        <v>15.06</v>
      </c>
      <c r="C2">
        <f aca="true" t="shared" si="0" ref="C2:C42">LN(B2)</f>
        <v>2.7120422223717475</v>
      </c>
      <c r="D2">
        <f aca="true" t="shared" si="1" ref="D2:D42">100*(0.0009*A2+0.1164)</f>
        <v>11.64</v>
      </c>
      <c r="E2">
        <f aca="true" t="shared" si="2" ref="E2:E42">LN(D2)</f>
        <v>2.454447442303292</v>
      </c>
      <c r="F2">
        <f>8.66*10^-7*A2+3.5418*10^-4</f>
        <v>0.00035418</v>
      </c>
      <c r="G2">
        <v>120</v>
      </c>
      <c r="H2">
        <f aca="true" t="shared" si="3" ref="H2:H42">G2+22-1.5*A2</f>
        <v>142</v>
      </c>
      <c r="I2">
        <f aca="true" t="shared" si="4" ref="I2:I42">H2+((C2-E2)/F2)^0.5</f>
        <v>168.9684826634714</v>
      </c>
    </row>
    <row r="3" spans="1:9" ht="12.75">
      <c r="A3">
        <f aca="true" t="shared" si="5" ref="A3:A42">A2+1</f>
        <v>1</v>
      </c>
      <c r="B3">
        <v>15.06</v>
      </c>
      <c r="C3">
        <f t="shared" si="0"/>
        <v>2.7120422223717475</v>
      </c>
      <c r="D3">
        <f t="shared" si="1"/>
        <v>11.73</v>
      </c>
      <c r="E3">
        <f t="shared" si="2"/>
        <v>2.462149662665384</v>
      </c>
      <c r="F3">
        <f aca="true" t="shared" si="6" ref="F3:F42">8.66*10^-7*A3+3.5418*10^-4</f>
        <v>0.000355046</v>
      </c>
      <c r="G3">
        <v>120</v>
      </c>
      <c r="H3">
        <f t="shared" si="3"/>
        <v>140.5</v>
      </c>
      <c r="I3">
        <f t="shared" si="4"/>
        <v>167.02982289229328</v>
      </c>
    </row>
    <row r="4" spans="1:9" ht="12.75">
      <c r="A4">
        <f t="shared" si="5"/>
        <v>2</v>
      </c>
      <c r="B4">
        <v>15.06</v>
      </c>
      <c r="C4">
        <f t="shared" si="0"/>
        <v>2.7120422223717475</v>
      </c>
      <c r="D4">
        <f t="shared" si="1"/>
        <v>11.82</v>
      </c>
      <c r="E4">
        <f t="shared" si="2"/>
        <v>2.469793011977952</v>
      </c>
      <c r="F4">
        <f t="shared" si="6"/>
        <v>0.000355912</v>
      </c>
      <c r="G4">
        <v>120</v>
      </c>
      <c r="H4">
        <f t="shared" si="3"/>
        <v>139</v>
      </c>
      <c r="I4">
        <f t="shared" si="4"/>
        <v>165.08914638436045</v>
      </c>
    </row>
    <row r="5" spans="1:9" ht="12.75">
      <c r="A5">
        <f t="shared" si="5"/>
        <v>3</v>
      </c>
      <c r="B5">
        <v>15.06</v>
      </c>
      <c r="C5">
        <f t="shared" si="0"/>
        <v>2.7120422223717475</v>
      </c>
      <c r="D5">
        <f t="shared" si="1"/>
        <v>11.91</v>
      </c>
      <c r="E5">
        <f t="shared" si="2"/>
        <v>2.477378383367209</v>
      </c>
      <c r="F5">
        <f t="shared" si="6"/>
        <v>0.000356778</v>
      </c>
      <c r="G5">
        <v>120</v>
      </c>
      <c r="H5">
        <f t="shared" si="3"/>
        <v>137.5</v>
      </c>
      <c r="I5">
        <f t="shared" si="4"/>
        <v>163.14626068031023</v>
      </c>
    </row>
    <row r="6" spans="1:9" ht="12.75">
      <c r="A6">
        <f t="shared" si="5"/>
        <v>4</v>
      </c>
      <c r="B6">
        <v>15.06</v>
      </c>
      <c r="C6">
        <f t="shared" si="0"/>
        <v>2.7120422223717475</v>
      </c>
      <c r="D6">
        <f t="shared" si="1"/>
        <v>12.000000000000002</v>
      </c>
      <c r="E6">
        <f t="shared" si="2"/>
        <v>2.4849066497880004</v>
      </c>
      <c r="F6">
        <f t="shared" si="6"/>
        <v>0.000357644</v>
      </c>
      <c r="G6">
        <v>120</v>
      </c>
      <c r="H6">
        <f t="shared" si="3"/>
        <v>136</v>
      </c>
      <c r="I6">
        <f t="shared" si="4"/>
        <v>161.20096123415703</v>
      </c>
    </row>
    <row r="7" spans="1:9" ht="12.75">
      <c r="A7">
        <f t="shared" si="5"/>
        <v>5</v>
      </c>
      <c r="B7">
        <v>15.06</v>
      </c>
      <c r="C7">
        <f t="shared" si="0"/>
        <v>2.7120422223717475</v>
      </c>
      <c r="D7">
        <f t="shared" si="1"/>
        <v>12.09</v>
      </c>
      <c r="E7">
        <f t="shared" si="2"/>
        <v>2.492378664626701</v>
      </c>
      <c r="F7">
        <f t="shared" si="6"/>
        <v>0.00035851</v>
      </c>
      <c r="G7">
        <v>120</v>
      </c>
      <c r="H7">
        <f t="shared" si="3"/>
        <v>134.5</v>
      </c>
      <c r="I7">
        <f t="shared" si="4"/>
        <v>159.25303008204966</v>
      </c>
    </row>
    <row r="8" spans="1:9" ht="12.75">
      <c r="A8">
        <f t="shared" si="5"/>
        <v>6</v>
      </c>
      <c r="B8">
        <v>15.06</v>
      </c>
      <c r="C8">
        <f t="shared" si="0"/>
        <v>2.7120422223717475</v>
      </c>
      <c r="D8">
        <f t="shared" si="1"/>
        <v>12.18</v>
      </c>
      <c r="E8">
        <f t="shared" si="2"/>
        <v>2.4997952622817508</v>
      </c>
      <c r="F8">
        <f t="shared" si="6"/>
        <v>0.000359376</v>
      </c>
      <c r="G8">
        <v>120</v>
      </c>
      <c r="H8">
        <f t="shared" si="3"/>
        <v>133</v>
      </c>
      <c r="I8">
        <f t="shared" si="4"/>
        <v>157.30223432870696</v>
      </c>
    </row>
    <row r="9" spans="1:9" ht="12.75">
      <c r="A9">
        <f t="shared" si="5"/>
        <v>7</v>
      </c>
      <c r="B9">
        <v>15.06</v>
      </c>
      <c r="C9">
        <f t="shared" si="0"/>
        <v>2.7120422223717475</v>
      </c>
      <c r="D9">
        <f t="shared" si="1"/>
        <v>12.27</v>
      </c>
      <c r="E9">
        <f t="shared" si="2"/>
        <v>2.50715725872282</v>
      </c>
      <c r="F9">
        <f t="shared" si="6"/>
        <v>0.000360242</v>
      </c>
      <c r="G9">
        <v>120</v>
      </c>
      <c r="H9">
        <f t="shared" si="3"/>
        <v>131.5</v>
      </c>
      <c r="I9">
        <f t="shared" si="4"/>
        <v>155.3483244196609</v>
      </c>
    </row>
    <row r="10" spans="1:9" ht="12.75">
      <c r="A10">
        <f t="shared" si="5"/>
        <v>8</v>
      </c>
      <c r="B10">
        <v>15.06</v>
      </c>
      <c r="C10">
        <f t="shared" si="0"/>
        <v>2.7120422223717475</v>
      </c>
      <c r="D10">
        <f t="shared" si="1"/>
        <v>12.36</v>
      </c>
      <c r="E10">
        <f t="shared" si="2"/>
        <v>2.514465452029545</v>
      </c>
      <c r="F10">
        <f t="shared" si="6"/>
        <v>0.000361108</v>
      </c>
      <c r="G10">
        <v>120</v>
      </c>
      <c r="H10">
        <f t="shared" si="3"/>
        <v>130</v>
      </c>
      <c r="I10">
        <f t="shared" si="4"/>
        <v>153.39103216067494</v>
      </c>
    </row>
    <row r="11" spans="1:9" ht="12.75">
      <c r="A11">
        <f t="shared" si="5"/>
        <v>9</v>
      </c>
      <c r="B11">
        <v>15.06</v>
      </c>
      <c r="C11">
        <f t="shared" si="0"/>
        <v>2.7120422223717475</v>
      </c>
      <c r="D11">
        <f t="shared" si="1"/>
        <v>12.45</v>
      </c>
      <c r="E11">
        <f t="shared" si="2"/>
        <v>2.5217206229107165</v>
      </c>
      <c r="F11">
        <f t="shared" si="6"/>
        <v>0.000361974</v>
      </c>
      <c r="G11">
        <v>120</v>
      </c>
      <c r="H11">
        <f t="shared" si="3"/>
        <v>128.5</v>
      </c>
      <c r="I11">
        <f t="shared" si="4"/>
        <v>151.43006843722893</v>
      </c>
    </row>
    <row r="12" spans="1:9" ht="12.75">
      <c r="A12">
        <f t="shared" si="5"/>
        <v>10</v>
      </c>
      <c r="B12">
        <v>15.06</v>
      </c>
      <c r="C12">
        <f t="shared" si="0"/>
        <v>2.7120422223717475</v>
      </c>
      <c r="D12">
        <f t="shared" si="1"/>
        <v>12.540000000000001</v>
      </c>
      <c r="E12">
        <f t="shared" si="2"/>
        <v>2.5289235352047745</v>
      </c>
      <c r="F12">
        <f t="shared" si="6"/>
        <v>0.00036284</v>
      </c>
      <c r="G12">
        <v>120</v>
      </c>
      <c r="H12">
        <f t="shared" si="3"/>
        <v>127</v>
      </c>
      <c r="I12">
        <f t="shared" si="4"/>
        <v>149.4651205762681</v>
      </c>
    </row>
    <row r="13" spans="1:9" ht="12.75">
      <c r="A13">
        <f t="shared" si="5"/>
        <v>11</v>
      </c>
      <c r="B13">
        <v>15.06</v>
      </c>
      <c r="C13">
        <f t="shared" si="0"/>
        <v>2.7120422223717475</v>
      </c>
      <c r="D13">
        <f t="shared" si="1"/>
        <v>12.629999999999999</v>
      </c>
      <c r="E13">
        <f t="shared" si="2"/>
        <v>2.5360749363624</v>
      </c>
      <c r="F13">
        <f t="shared" si="6"/>
        <v>0.000363706</v>
      </c>
      <c r="G13">
        <v>120</v>
      </c>
      <c r="H13">
        <f t="shared" si="3"/>
        <v>125.5</v>
      </c>
      <c r="I13">
        <f t="shared" si="4"/>
        <v>147.49584927881585</v>
      </c>
    </row>
    <row r="14" spans="1:9" ht="12.75">
      <c r="A14">
        <f t="shared" si="5"/>
        <v>12</v>
      </c>
      <c r="B14">
        <v>15.06</v>
      </c>
      <c r="C14">
        <f t="shared" si="0"/>
        <v>2.7120422223717475</v>
      </c>
      <c r="D14">
        <f t="shared" si="1"/>
        <v>12.72</v>
      </c>
      <c r="E14">
        <f t="shared" si="2"/>
        <v>2.543175557911976</v>
      </c>
      <c r="F14">
        <f t="shared" si="6"/>
        <v>0.000364572</v>
      </c>
      <c r="G14">
        <v>120</v>
      </c>
      <c r="H14">
        <f t="shared" si="3"/>
        <v>124</v>
      </c>
      <c r="I14">
        <f t="shared" si="4"/>
        <v>145.5218850346264</v>
      </c>
    </row>
    <row r="15" spans="1:9" ht="12.75">
      <c r="A15">
        <f t="shared" si="5"/>
        <v>13</v>
      </c>
      <c r="B15">
        <v>15.06</v>
      </c>
      <c r="C15">
        <f t="shared" si="0"/>
        <v>2.7120422223717475</v>
      </c>
      <c r="D15">
        <f t="shared" si="1"/>
        <v>12.809999999999999</v>
      </c>
      <c r="E15">
        <f t="shared" si="2"/>
        <v>2.5502261159086426</v>
      </c>
      <c r="F15">
        <f t="shared" si="6"/>
        <v>0.000365438</v>
      </c>
      <c r="G15">
        <v>120</v>
      </c>
      <c r="H15">
        <f t="shared" si="3"/>
        <v>122.5</v>
      </c>
      <c r="I15">
        <f t="shared" si="4"/>
        <v>143.5428239075332</v>
      </c>
    </row>
    <row r="16" spans="1:9" ht="12.75">
      <c r="A16">
        <f t="shared" si="5"/>
        <v>14</v>
      </c>
      <c r="B16">
        <v>15.06</v>
      </c>
      <c r="C16">
        <f t="shared" si="0"/>
        <v>2.7120422223717475</v>
      </c>
      <c r="D16">
        <f t="shared" si="1"/>
        <v>12.9</v>
      </c>
      <c r="E16">
        <f t="shared" si="2"/>
        <v>2.5572273113676265</v>
      </c>
      <c r="F16">
        <f t="shared" si="6"/>
        <v>0.000366304</v>
      </c>
      <c r="G16">
        <v>120</v>
      </c>
      <c r="H16">
        <f t="shared" si="3"/>
        <v>121</v>
      </c>
      <c r="I16">
        <f t="shared" si="4"/>
        <v>141.55822255077874</v>
      </c>
    </row>
    <row r="17" spans="1:9" ht="12.75">
      <c r="A17">
        <f t="shared" si="5"/>
        <v>15</v>
      </c>
      <c r="B17">
        <v>15.06</v>
      </c>
      <c r="C17">
        <f t="shared" si="0"/>
        <v>2.7120422223717475</v>
      </c>
      <c r="D17">
        <f t="shared" si="1"/>
        <v>12.990000000000002</v>
      </c>
      <c r="E17">
        <f t="shared" si="2"/>
        <v>2.5641798306825083</v>
      </c>
      <c r="F17">
        <f t="shared" si="6"/>
        <v>0.00036717</v>
      </c>
      <c r="G17">
        <v>120</v>
      </c>
      <c r="H17">
        <f t="shared" si="3"/>
        <v>119.5</v>
      </c>
      <c r="I17">
        <f t="shared" si="4"/>
        <v>139.56759227292676</v>
      </c>
    </row>
    <row r="18" spans="1:9" ht="12.75">
      <c r="A18">
        <f t="shared" si="5"/>
        <v>16</v>
      </c>
      <c r="B18">
        <v>15.06</v>
      </c>
      <c r="C18">
        <f t="shared" si="0"/>
        <v>2.7120422223717475</v>
      </c>
      <c r="D18">
        <f t="shared" si="1"/>
        <v>13.08</v>
      </c>
      <c r="E18">
        <f t="shared" si="2"/>
        <v>2.5710843460290524</v>
      </c>
      <c r="F18">
        <f t="shared" si="6"/>
        <v>0.000368036</v>
      </c>
      <c r="G18">
        <v>120</v>
      </c>
      <c r="H18">
        <f t="shared" si="3"/>
        <v>118</v>
      </c>
      <c r="I18">
        <f t="shared" si="4"/>
        <v>137.57039192346923</v>
      </c>
    </row>
    <row r="19" spans="1:9" ht="12.75">
      <c r="A19">
        <f t="shared" si="5"/>
        <v>17</v>
      </c>
      <c r="B19">
        <v>15.06</v>
      </c>
      <c r="C19">
        <f t="shared" si="0"/>
        <v>2.7120422223717475</v>
      </c>
      <c r="D19">
        <f t="shared" si="1"/>
        <v>13.170000000000002</v>
      </c>
      <c r="E19">
        <f t="shared" si="2"/>
        <v>2.5779415157551897</v>
      </c>
      <c r="F19">
        <f t="shared" si="6"/>
        <v>0.000368902</v>
      </c>
      <c r="G19">
        <v>120</v>
      </c>
      <c r="H19">
        <f t="shared" si="3"/>
        <v>116.5</v>
      </c>
      <c r="I19">
        <f t="shared" si="4"/>
        <v>135.56601929792186</v>
      </c>
    </row>
    <row r="20" spans="1:9" ht="12.75">
      <c r="A20">
        <f t="shared" si="5"/>
        <v>18</v>
      </c>
      <c r="B20">
        <v>15.06</v>
      </c>
      <c r="C20">
        <f t="shared" si="0"/>
        <v>2.7120422223717475</v>
      </c>
      <c r="D20">
        <f t="shared" si="1"/>
        <v>13.26</v>
      </c>
      <c r="E20">
        <f t="shared" si="2"/>
        <v>2.5847519847577165</v>
      </c>
      <c r="F20">
        <f t="shared" si="6"/>
        <v>0.00036976800000000003</v>
      </c>
      <c r="G20">
        <v>120</v>
      </c>
      <c r="H20">
        <f t="shared" si="3"/>
        <v>115</v>
      </c>
      <c r="I20">
        <f t="shared" si="4"/>
        <v>133.5538006677214</v>
      </c>
    </row>
    <row r="21" spans="1:9" ht="12.75">
      <c r="A21">
        <f t="shared" si="5"/>
        <v>19</v>
      </c>
      <c r="B21">
        <v>15.06</v>
      </c>
      <c r="C21">
        <f t="shared" si="0"/>
        <v>2.7120422223717475</v>
      </c>
      <c r="D21">
        <f t="shared" si="1"/>
        <v>13.350000000000001</v>
      </c>
      <c r="E21">
        <f t="shared" si="2"/>
        <v>2.591516384846259</v>
      </c>
      <c r="F21">
        <f t="shared" si="6"/>
        <v>0.000370634</v>
      </c>
      <c r="G21">
        <v>120</v>
      </c>
      <c r="H21">
        <f t="shared" si="3"/>
        <v>113.5</v>
      </c>
      <c r="I21">
        <f t="shared" si="4"/>
        <v>131.5329779097177</v>
      </c>
    </row>
    <row r="22" spans="1:9" ht="12.75">
      <c r="A22">
        <f t="shared" si="5"/>
        <v>20</v>
      </c>
      <c r="B22">
        <v>15.06</v>
      </c>
      <c r="C22">
        <f t="shared" si="0"/>
        <v>2.7120422223717475</v>
      </c>
      <c r="D22">
        <f t="shared" si="1"/>
        <v>13.44</v>
      </c>
      <c r="E22">
        <f t="shared" si="2"/>
        <v>2.5982353350950036</v>
      </c>
      <c r="F22">
        <f t="shared" si="6"/>
        <v>0.0003715</v>
      </c>
      <c r="G22">
        <v>120</v>
      </c>
      <c r="H22">
        <f t="shared" si="3"/>
        <v>112</v>
      </c>
      <c r="I22">
        <f t="shared" si="4"/>
        <v>129.50269252708938</v>
      </c>
    </row>
    <row r="23" spans="1:9" ht="12.75">
      <c r="A23">
        <f t="shared" si="5"/>
        <v>21</v>
      </c>
      <c r="B23">
        <v>15.06</v>
      </c>
      <c r="C23">
        <f t="shared" si="0"/>
        <v>2.7120422223717475</v>
      </c>
      <c r="D23">
        <f t="shared" si="1"/>
        <v>13.530000000000001</v>
      </c>
      <c r="E23">
        <f t="shared" si="2"/>
        <v>2.604909442182697</v>
      </c>
      <c r="F23">
        <f t="shared" si="6"/>
        <v>0.000372366</v>
      </c>
      <c r="G23">
        <v>120</v>
      </c>
      <c r="H23">
        <f t="shared" si="3"/>
        <v>110.5</v>
      </c>
      <c r="I23">
        <f t="shared" si="4"/>
        <v>127.46196559286469</v>
      </c>
    </row>
    <row r="24" spans="1:9" ht="12.75">
      <c r="A24">
        <f t="shared" si="5"/>
        <v>22</v>
      </c>
      <c r="B24">
        <v>15.06</v>
      </c>
      <c r="C24">
        <f t="shared" si="0"/>
        <v>2.7120422223717475</v>
      </c>
      <c r="D24">
        <f t="shared" si="1"/>
        <v>13.62</v>
      </c>
      <c r="E24">
        <f t="shared" si="2"/>
        <v>2.611539300721366</v>
      </c>
      <c r="F24">
        <f t="shared" si="6"/>
        <v>0.000373232</v>
      </c>
      <c r="G24">
        <v>120</v>
      </c>
      <c r="H24">
        <f t="shared" si="3"/>
        <v>109</v>
      </c>
      <c r="I24">
        <f t="shared" si="4"/>
        <v>125.40967226928865</v>
      </c>
    </row>
    <row r="25" spans="1:9" ht="12.75">
      <c r="A25">
        <f t="shared" si="5"/>
        <v>23</v>
      </c>
      <c r="B25">
        <v>15.06</v>
      </c>
      <c r="C25">
        <f t="shared" si="0"/>
        <v>2.7120422223717475</v>
      </c>
      <c r="D25">
        <f t="shared" si="1"/>
        <v>13.71</v>
      </c>
      <c r="E25">
        <f t="shared" si="2"/>
        <v>2.6181254935742233</v>
      </c>
      <c r="F25">
        <f t="shared" si="6"/>
        <v>0.000374098</v>
      </c>
      <c r="G25">
        <v>120</v>
      </c>
      <c r="H25">
        <f t="shared" si="3"/>
        <v>107.5</v>
      </c>
      <c r="I25">
        <f t="shared" si="4"/>
        <v>123.34450899740239</v>
      </c>
    </row>
    <row r="26" spans="1:9" ht="12.75">
      <c r="A26">
        <f t="shared" si="5"/>
        <v>24</v>
      </c>
      <c r="B26">
        <v>15.06</v>
      </c>
      <c r="C26">
        <f t="shared" si="0"/>
        <v>2.7120422223717475</v>
      </c>
      <c r="D26">
        <f t="shared" si="1"/>
        <v>13.8</v>
      </c>
      <c r="E26">
        <f t="shared" si="2"/>
        <v>2.624668592163159</v>
      </c>
      <c r="F26">
        <f t="shared" si="6"/>
        <v>0.000374964</v>
      </c>
      <c r="G26">
        <v>120</v>
      </c>
      <c r="H26">
        <f t="shared" si="3"/>
        <v>106</v>
      </c>
      <c r="I26">
        <f t="shared" si="4"/>
        <v>121.26495060652789</v>
      </c>
    </row>
    <row r="27" spans="1:9" ht="12.75">
      <c r="A27">
        <f t="shared" si="5"/>
        <v>25</v>
      </c>
      <c r="B27">
        <v>15.06</v>
      </c>
      <c r="C27">
        <f t="shared" si="0"/>
        <v>2.7120422223717475</v>
      </c>
      <c r="D27">
        <f t="shared" si="1"/>
        <v>13.889999999999999</v>
      </c>
      <c r="E27">
        <f t="shared" si="2"/>
        <v>2.6311691567662523</v>
      </c>
      <c r="F27">
        <f t="shared" si="6"/>
        <v>0.00037583</v>
      </c>
      <c r="G27">
        <v>120</v>
      </c>
      <c r="H27">
        <f t="shared" si="3"/>
        <v>104.5</v>
      </c>
      <c r="I27">
        <f t="shared" si="4"/>
        <v>119.16919328508904</v>
      </c>
    </row>
    <row r="28" spans="1:9" ht="12.75">
      <c r="A28">
        <f t="shared" si="5"/>
        <v>26</v>
      </c>
      <c r="B28">
        <v>15.06</v>
      </c>
      <c r="C28">
        <f t="shared" si="0"/>
        <v>2.7120422223717475</v>
      </c>
      <c r="D28">
        <f t="shared" si="1"/>
        <v>13.98</v>
      </c>
      <c r="E28">
        <f t="shared" si="2"/>
        <v>2.637627736805664</v>
      </c>
      <c r="F28">
        <f t="shared" si="6"/>
        <v>0.000376696</v>
      </c>
      <c r="G28">
        <v>120</v>
      </c>
      <c r="H28">
        <f t="shared" si="3"/>
        <v>103</v>
      </c>
      <c r="I28">
        <f t="shared" si="4"/>
        <v>117.0550772711553</v>
      </c>
    </row>
    <row r="29" spans="1:9" ht="12.75">
      <c r="A29">
        <f t="shared" si="5"/>
        <v>27</v>
      </c>
      <c r="B29">
        <v>15.06</v>
      </c>
      <c r="C29">
        <f t="shared" si="0"/>
        <v>2.7120422223717475</v>
      </c>
      <c r="D29">
        <f t="shared" si="1"/>
        <v>14.069999999999999</v>
      </c>
      <c r="E29">
        <f t="shared" si="2"/>
        <v>2.6440448711262974</v>
      </c>
      <c r="F29">
        <f t="shared" si="6"/>
        <v>0.000377562</v>
      </c>
      <c r="G29">
        <v>120</v>
      </c>
      <c r="H29">
        <f t="shared" si="3"/>
        <v>101.5</v>
      </c>
      <c r="I29">
        <f t="shared" si="4"/>
        <v>114.91997969841178</v>
      </c>
    </row>
    <row r="30" spans="1:9" ht="12.75">
      <c r="A30">
        <f t="shared" si="5"/>
        <v>28</v>
      </c>
      <c r="B30">
        <v>15.06</v>
      </c>
      <c r="C30">
        <f t="shared" si="0"/>
        <v>2.7120422223717475</v>
      </c>
      <c r="D30">
        <f t="shared" si="1"/>
        <v>14.16</v>
      </c>
      <c r="E30">
        <f t="shared" si="2"/>
        <v>2.6504210882655737</v>
      </c>
      <c r="F30">
        <f t="shared" si="6"/>
        <v>0.000378428</v>
      </c>
      <c r="G30">
        <v>120</v>
      </c>
      <c r="H30">
        <f t="shared" si="3"/>
        <v>100</v>
      </c>
      <c r="I30">
        <f t="shared" si="4"/>
        <v>112.76066220232747</v>
      </c>
    </row>
    <row r="31" spans="1:9" ht="12.75">
      <c r="A31">
        <f t="shared" si="5"/>
        <v>29</v>
      </c>
      <c r="B31">
        <v>15.06</v>
      </c>
      <c r="C31">
        <f t="shared" si="0"/>
        <v>2.7120422223717475</v>
      </c>
      <c r="D31">
        <f t="shared" si="1"/>
        <v>14.250000000000002</v>
      </c>
      <c r="E31">
        <f t="shared" si="2"/>
        <v>2.6567569067146595</v>
      </c>
      <c r="F31">
        <f t="shared" si="6"/>
        <v>0.000379294</v>
      </c>
      <c r="G31">
        <v>120</v>
      </c>
      <c r="H31">
        <f t="shared" si="3"/>
        <v>98.5</v>
      </c>
      <c r="I31">
        <f t="shared" si="4"/>
        <v>110.57304753111245</v>
      </c>
    </row>
    <row r="32" spans="1:9" ht="12.75">
      <c r="A32">
        <f t="shared" si="5"/>
        <v>30</v>
      </c>
      <c r="B32">
        <v>15.06</v>
      </c>
      <c r="C32">
        <f t="shared" si="0"/>
        <v>2.7120422223717475</v>
      </c>
      <c r="D32">
        <f t="shared" si="1"/>
        <v>14.34</v>
      </c>
      <c r="E32">
        <f t="shared" si="2"/>
        <v>2.663052835171474</v>
      </c>
      <c r="F32">
        <f t="shared" si="6"/>
        <v>0.00038016</v>
      </c>
      <c r="G32">
        <v>120</v>
      </c>
      <c r="H32">
        <f t="shared" si="3"/>
        <v>97</v>
      </c>
      <c r="I32">
        <f t="shared" si="4"/>
        <v>108.35188006354674</v>
      </c>
    </row>
    <row r="33" spans="1:9" ht="12.75">
      <c r="A33">
        <f t="shared" si="5"/>
        <v>31</v>
      </c>
      <c r="B33">
        <v>15.06</v>
      </c>
      <c r="C33">
        <f t="shared" si="0"/>
        <v>2.7120422223717475</v>
      </c>
      <c r="D33">
        <f t="shared" si="1"/>
        <v>14.430000000000001</v>
      </c>
      <c r="E33">
        <f t="shared" si="2"/>
        <v>2.6693093727857797</v>
      </c>
      <c r="F33">
        <f t="shared" si="6"/>
        <v>0.000381026</v>
      </c>
      <c r="G33">
        <v>120</v>
      </c>
      <c r="H33">
        <f t="shared" si="3"/>
        <v>95.5</v>
      </c>
      <c r="I33">
        <f t="shared" si="4"/>
        <v>106.09018681507521</v>
      </c>
    </row>
    <row r="34" spans="1:9" ht="12.75">
      <c r="A34">
        <f t="shared" si="5"/>
        <v>32</v>
      </c>
      <c r="B34">
        <v>15.06</v>
      </c>
      <c r="C34">
        <f t="shared" si="0"/>
        <v>2.7120422223717475</v>
      </c>
      <c r="D34">
        <f t="shared" si="1"/>
        <v>14.52</v>
      </c>
      <c r="E34">
        <f t="shared" si="2"/>
        <v>2.67552700939665</v>
      </c>
      <c r="F34">
        <f t="shared" si="6"/>
        <v>0.000381892</v>
      </c>
      <c r="G34">
        <v>120</v>
      </c>
      <c r="H34">
        <f t="shared" si="3"/>
        <v>94</v>
      </c>
      <c r="I34">
        <f t="shared" si="4"/>
        <v>103.77837387944808</v>
      </c>
    </row>
    <row r="35" spans="1:9" ht="12.75">
      <c r="A35">
        <f t="shared" si="5"/>
        <v>33</v>
      </c>
      <c r="B35">
        <v>15.06</v>
      </c>
      <c r="C35">
        <f t="shared" si="0"/>
        <v>2.7120422223717475</v>
      </c>
      <c r="D35">
        <f t="shared" si="1"/>
        <v>14.610000000000001</v>
      </c>
      <c r="E35">
        <f t="shared" si="2"/>
        <v>2.6817062257626083</v>
      </c>
      <c r="F35">
        <f t="shared" si="6"/>
        <v>0.000382758</v>
      </c>
      <c r="G35">
        <v>120</v>
      </c>
      <c r="H35">
        <f t="shared" si="3"/>
        <v>92.5</v>
      </c>
      <c r="I35">
        <f t="shared" si="4"/>
        <v>101.40260275880028</v>
      </c>
    </row>
    <row r="36" spans="1:9" ht="12.75">
      <c r="A36">
        <f t="shared" si="5"/>
        <v>34</v>
      </c>
      <c r="B36">
        <v>15.06</v>
      </c>
      <c r="C36">
        <f t="shared" si="0"/>
        <v>2.7120422223717475</v>
      </c>
      <c r="D36">
        <f t="shared" si="1"/>
        <v>14.7</v>
      </c>
      <c r="E36">
        <f t="shared" si="2"/>
        <v>2.6878474937846906</v>
      </c>
      <c r="F36">
        <f t="shared" si="6"/>
        <v>0.000383624</v>
      </c>
      <c r="G36">
        <v>120</v>
      </c>
      <c r="H36">
        <f t="shared" si="3"/>
        <v>91</v>
      </c>
      <c r="I36">
        <f t="shared" si="4"/>
        <v>98.94159055992476</v>
      </c>
    </row>
    <row r="37" spans="1:9" ht="12.75">
      <c r="A37">
        <f t="shared" si="5"/>
        <v>35</v>
      </c>
      <c r="B37">
        <v>15.06</v>
      </c>
      <c r="C37">
        <f t="shared" si="0"/>
        <v>2.7120422223717475</v>
      </c>
      <c r="D37">
        <f t="shared" si="1"/>
        <v>14.790000000000001</v>
      </c>
      <c r="E37">
        <f t="shared" si="2"/>
        <v>2.6939512767227085</v>
      </c>
      <c r="F37">
        <f t="shared" si="6"/>
        <v>0.00038449</v>
      </c>
      <c r="G37">
        <v>120</v>
      </c>
      <c r="H37">
        <f t="shared" si="3"/>
        <v>89.5</v>
      </c>
      <c r="I37">
        <f t="shared" si="4"/>
        <v>96.35943128644864</v>
      </c>
    </row>
    <row r="38" spans="1:9" ht="12.75">
      <c r="A38">
        <f t="shared" si="5"/>
        <v>36</v>
      </c>
      <c r="B38">
        <v>15.06</v>
      </c>
      <c r="C38">
        <f t="shared" si="0"/>
        <v>2.7120422223717475</v>
      </c>
      <c r="D38">
        <f t="shared" si="1"/>
        <v>14.879999999999999</v>
      </c>
      <c r="E38">
        <f t="shared" si="2"/>
        <v>2.7000180294049456</v>
      </c>
      <c r="F38">
        <f t="shared" si="6"/>
        <v>0.000385356</v>
      </c>
      <c r="G38">
        <v>120</v>
      </c>
      <c r="H38">
        <f t="shared" si="3"/>
        <v>88</v>
      </c>
      <c r="I38">
        <f t="shared" si="4"/>
        <v>93.5859482246236</v>
      </c>
    </row>
    <row r="39" spans="1:9" ht="12.75">
      <c r="A39">
        <f t="shared" si="5"/>
        <v>37</v>
      </c>
      <c r="B39">
        <v>15.06</v>
      </c>
      <c r="C39">
        <f t="shared" si="0"/>
        <v>2.7120422223717475</v>
      </c>
      <c r="D39">
        <f t="shared" si="1"/>
        <v>14.97</v>
      </c>
      <c r="E39">
        <f t="shared" si="2"/>
        <v>2.706048198431537</v>
      </c>
      <c r="F39">
        <f t="shared" si="6"/>
        <v>0.000386222</v>
      </c>
      <c r="G39">
        <v>120</v>
      </c>
      <c r="H39">
        <f t="shared" si="3"/>
        <v>86.5</v>
      </c>
      <c r="I39">
        <f t="shared" si="4"/>
        <v>90.43949662151705</v>
      </c>
    </row>
    <row r="40" spans="1:9" ht="12.75">
      <c r="A40">
        <f t="shared" si="5"/>
        <v>38</v>
      </c>
      <c r="B40">
        <v>15.06</v>
      </c>
      <c r="C40">
        <f t="shared" si="0"/>
        <v>2.7120422223717475</v>
      </c>
      <c r="D40">
        <f t="shared" si="1"/>
        <v>15.06</v>
      </c>
      <c r="E40">
        <f t="shared" si="2"/>
        <v>2.7120422223717475</v>
      </c>
      <c r="F40">
        <f t="shared" si="6"/>
        <v>0.000387088</v>
      </c>
      <c r="G40">
        <v>120</v>
      </c>
      <c r="H40">
        <f t="shared" si="3"/>
        <v>85</v>
      </c>
      <c r="I40">
        <f t="shared" si="4"/>
        <v>85</v>
      </c>
    </row>
    <row r="41" spans="1:9" ht="12.75">
      <c r="A41">
        <f t="shared" si="5"/>
        <v>39</v>
      </c>
      <c r="B41">
        <v>15.06</v>
      </c>
      <c r="C41">
        <f t="shared" si="0"/>
        <v>2.7120422223717475</v>
      </c>
      <c r="D41">
        <f t="shared" si="1"/>
        <v>15.15</v>
      </c>
      <c r="E41">
        <f t="shared" si="2"/>
        <v>2.7180005319553784</v>
      </c>
      <c r="F41">
        <f t="shared" si="6"/>
        <v>0.000387954</v>
      </c>
      <c r="G41">
        <v>120</v>
      </c>
      <c r="H41">
        <f t="shared" si="3"/>
        <v>83.5</v>
      </c>
      <c r="I41" t="e">
        <f t="shared" si="4"/>
        <v>#NUM!</v>
      </c>
    </row>
    <row r="42" spans="1:9" ht="12.75">
      <c r="A42">
        <f t="shared" si="5"/>
        <v>40</v>
      </c>
      <c r="B42">
        <v>15.06</v>
      </c>
      <c r="C42">
        <f t="shared" si="0"/>
        <v>2.7120422223717475</v>
      </c>
      <c r="D42">
        <f t="shared" si="1"/>
        <v>15.24</v>
      </c>
      <c r="E42">
        <f t="shared" si="2"/>
        <v>2.7239235502585</v>
      </c>
      <c r="F42">
        <f t="shared" si="6"/>
        <v>0.00038882</v>
      </c>
      <c r="G42">
        <v>120</v>
      </c>
      <c r="H42">
        <f t="shared" si="3"/>
        <v>82</v>
      </c>
      <c r="I42" t="e">
        <f t="shared" si="4"/>
        <v>#NUM!</v>
      </c>
    </row>
    <row r="43" spans="1:9" ht="12.75">
      <c r="A43">
        <f aca="true" t="shared" si="7" ref="A43:A83">A2</f>
        <v>0</v>
      </c>
      <c r="I43">
        <f>H2-((C2-E2)/F2)^0.5</f>
        <v>115.0315173365286</v>
      </c>
    </row>
    <row r="44" spans="1:9" ht="12.75">
      <c r="A44">
        <f t="shared" si="7"/>
        <v>1</v>
      </c>
      <c r="I44">
        <f aca="true" t="shared" si="8" ref="I44:I83">H3-((C3-E3)/F3)^0.5</f>
        <v>113.9701771077067</v>
      </c>
    </row>
    <row r="45" spans="1:9" ht="12.75">
      <c r="A45">
        <f t="shared" si="7"/>
        <v>2</v>
      </c>
      <c r="I45">
        <f t="shared" si="8"/>
        <v>112.91085361563955</v>
      </c>
    </row>
    <row r="46" spans="1:9" ht="12.75">
      <c r="A46">
        <f t="shared" si="7"/>
        <v>3</v>
      </c>
      <c r="I46">
        <f t="shared" si="8"/>
        <v>111.85373931968977</v>
      </c>
    </row>
    <row r="47" spans="1:9" ht="12.75">
      <c r="A47">
        <f t="shared" si="7"/>
        <v>4</v>
      </c>
      <c r="I47">
        <f t="shared" si="8"/>
        <v>110.79903876584297</v>
      </c>
    </row>
    <row r="48" spans="1:9" ht="12.75">
      <c r="A48">
        <f t="shared" si="7"/>
        <v>5</v>
      </c>
      <c r="I48">
        <f t="shared" si="8"/>
        <v>109.74696991795032</v>
      </c>
    </row>
    <row r="49" spans="1:9" ht="12.75">
      <c r="A49">
        <f t="shared" si="7"/>
        <v>6</v>
      </c>
      <c r="I49">
        <f t="shared" si="8"/>
        <v>108.69776567129304</v>
      </c>
    </row>
    <row r="50" spans="1:9" ht="12.75">
      <c r="A50">
        <f t="shared" si="7"/>
        <v>7</v>
      </c>
      <c r="I50">
        <f t="shared" si="8"/>
        <v>107.65167558033909</v>
      </c>
    </row>
    <row r="51" spans="1:9" ht="12.75">
      <c r="A51">
        <f t="shared" si="7"/>
        <v>8</v>
      </c>
      <c r="I51">
        <f t="shared" si="8"/>
        <v>106.60896783932506</v>
      </c>
    </row>
    <row r="52" spans="1:9" ht="12.75">
      <c r="A52">
        <f t="shared" si="7"/>
        <v>9</v>
      </c>
      <c r="I52">
        <f t="shared" si="8"/>
        <v>105.56993156277107</v>
      </c>
    </row>
    <row r="53" spans="1:9" ht="12.75">
      <c r="A53">
        <f t="shared" si="7"/>
        <v>10</v>
      </c>
      <c r="I53">
        <f t="shared" si="8"/>
        <v>104.5348794237319</v>
      </c>
    </row>
    <row r="54" spans="1:9" ht="12.75">
      <c r="A54">
        <f t="shared" si="7"/>
        <v>11</v>
      </c>
      <c r="I54">
        <f t="shared" si="8"/>
        <v>103.50415072118415</v>
      </c>
    </row>
    <row r="55" spans="1:9" ht="12.75">
      <c r="A55">
        <f t="shared" si="7"/>
        <v>12</v>
      </c>
      <c r="I55">
        <f t="shared" si="8"/>
        <v>102.4781149653736</v>
      </c>
    </row>
    <row r="56" spans="1:9" ht="12.75">
      <c r="A56">
        <f t="shared" si="7"/>
        <v>13</v>
      </c>
      <c r="I56">
        <f t="shared" si="8"/>
        <v>101.45717609246681</v>
      </c>
    </row>
    <row r="57" spans="1:9" ht="12.75">
      <c r="A57">
        <f t="shared" si="7"/>
        <v>14</v>
      </c>
      <c r="I57">
        <f t="shared" si="8"/>
        <v>100.44177744922126</v>
      </c>
    </row>
    <row r="58" spans="1:9" ht="12.75">
      <c r="A58">
        <f t="shared" si="7"/>
        <v>15</v>
      </c>
      <c r="I58">
        <f t="shared" si="8"/>
        <v>99.43240772707324</v>
      </c>
    </row>
    <row r="59" spans="1:9" ht="12.75">
      <c r="A59">
        <f t="shared" si="7"/>
        <v>16</v>
      </c>
      <c r="I59">
        <f t="shared" si="8"/>
        <v>98.42960807653077</v>
      </c>
    </row>
    <row r="60" spans="1:9" ht="12.75">
      <c r="A60">
        <f t="shared" si="7"/>
        <v>17</v>
      </c>
      <c r="I60">
        <f t="shared" si="8"/>
        <v>97.43398070207814</v>
      </c>
    </row>
    <row r="61" spans="1:9" ht="12.75">
      <c r="A61">
        <f t="shared" si="7"/>
        <v>18</v>
      </c>
      <c r="I61">
        <f t="shared" si="8"/>
        <v>96.4461993322786</v>
      </c>
    </row>
    <row r="62" spans="1:9" ht="12.75">
      <c r="A62">
        <f t="shared" si="7"/>
        <v>19</v>
      </c>
      <c r="I62">
        <f t="shared" si="8"/>
        <v>95.46702209028231</v>
      </c>
    </row>
    <row r="63" spans="1:9" ht="12.75">
      <c r="A63">
        <f t="shared" si="7"/>
        <v>20</v>
      </c>
      <c r="I63">
        <f t="shared" si="8"/>
        <v>94.49730747291062</v>
      </c>
    </row>
    <row r="64" spans="1:9" ht="12.75">
      <c r="A64">
        <f t="shared" si="7"/>
        <v>21</v>
      </c>
      <c r="I64">
        <f t="shared" si="8"/>
        <v>93.53803440713531</v>
      </c>
    </row>
    <row r="65" spans="1:9" ht="12.75">
      <c r="A65">
        <f t="shared" si="7"/>
        <v>22</v>
      </c>
      <c r="I65">
        <f t="shared" si="8"/>
        <v>92.59032773071135</v>
      </c>
    </row>
    <row r="66" spans="1:9" ht="12.75">
      <c r="A66">
        <f t="shared" si="7"/>
        <v>23</v>
      </c>
      <c r="I66">
        <f t="shared" si="8"/>
        <v>91.65549100259761</v>
      </c>
    </row>
    <row r="67" spans="1:9" ht="12.75">
      <c r="A67">
        <f t="shared" si="7"/>
        <v>24</v>
      </c>
      <c r="I67">
        <f t="shared" si="8"/>
        <v>90.73504939347211</v>
      </c>
    </row>
    <row r="68" spans="1:9" ht="12.75">
      <c r="A68">
        <f t="shared" si="7"/>
        <v>25</v>
      </c>
      <c r="I68">
        <f t="shared" si="8"/>
        <v>89.83080671491096</v>
      </c>
    </row>
    <row r="69" spans="1:9" ht="12.75">
      <c r="A69">
        <f t="shared" si="7"/>
        <v>26</v>
      </c>
      <c r="I69">
        <f t="shared" si="8"/>
        <v>88.9449227288447</v>
      </c>
    </row>
    <row r="70" spans="1:9" ht="12.75">
      <c r="A70">
        <f t="shared" si="7"/>
        <v>27</v>
      </c>
      <c r="I70">
        <f t="shared" si="8"/>
        <v>88.08002030158822</v>
      </c>
    </row>
    <row r="71" spans="1:9" ht="12.75">
      <c r="A71">
        <f t="shared" si="7"/>
        <v>28</v>
      </c>
      <c r="I71">
        <f t="shared" si="8"/>
        <v>87.23933779767253</v>
      </c>
    </row>
    <row r="72" spans="1:9" ht="12.75">
      <c r="A72">
        <f t="shared" si="7"/>
        <v>29</v>
      </c>
      <c r="I72">
        <f t="shared" si="8"/>
        <v>86.42695246888755</v>
      </c>
    </row>
    <row r="73" spans="1:9" ht="12.75">
      <c r="A73">
        <f t="shared" si="7"/>
        <v>30</v>
      </c>
      <c r="I73">
        <f t="shared" si="8"/>
        <v>85.64811993645326</v>
      </c>
    </row>
    <row r="74" spans="1:9" ht="12.75">
      <c r="A74">
        <f t="shared" si="7"/>
        <v>31</v>
      </c>
      <c r="I74">
        <f t="shared" si="8"/>
        <v>84.90981318492479</v>
      </c>
    </row>
    <row r="75" spans="1:9" ht="12.75">
      <c r="A75">
        <f t="shared" si="7"/>
        <v>32</v>
      </c>
      <c r="I75">
        <f t="shared" si="8"/>
        <v>84.22162612055192</v>
      </c>
    </row>
    <row r="76" spans="1:9" ht="12.75">
      <c r="A76">
        <f t="shared" si="7"/>
        <v>33</v>
      </c>
      <c r="I76">
        <f t="shared" si="8"/>
        <v>83.59739724119972</v>
      </c>
    </row>
    <row r="77" spans="1:9" ht="12.75">
      <c r="A77">
        <f t="shared" si="7"/>
        <v>34</v>
      </c>
      <c r="I77">
        <f t="shared" si="8"/>
        <v>83.05840944007524</v>
      </c>
    </row>
    <row r="78" spans="1:9" ht="12.75">
      <c r="A78">
        <f t="shared" si="7"/>
        <v>35</v>
      </c>
      <c r="I78">
        <f t="shared" si="8"/>
        <v>82.64056871355136</v>
      </c>
    </row>
    <row r="79" spans="1:9" ht="12.75">
      <c r="A79">
        <f t="shared" si="7"/>
        <v>36</v>
      </c>
      <c r="I79">
        <f t="shared" si="8"/>
        <v>82.4140517753764</v>
      </c>
    </row>
    <row r="80" spans="1:9" ht="12.75">
      <c r="A80">
        <f t="shared" si="7"/>
        <v>37</v>
      </c>
      <c r="I80">
        <f t="shared" si="8"/>
        <v>82.56050337848295</v>
      </c>
    </row>
    <row r="81" spans="1:9" ht="12.75">
      <c r="A81">
        <f t="shared" si="7"/>
        <v>38</v>
      </c>
      <c r="I81">
        <f t="shared" si="8"/>
        <v>85</v>
      </c>
    </row>
    <row r="82" spans="1:9" ht="12.75">
      <c r="A82">
        <f t="shared" si="7"/>
        <v>39</v>
      </c>
      <c r="I82" t="e">
        <f t="shared" si="8"/>
        <v>#NUM!</v>
      </c>
    </row>
    <row r="83" spans="1:9" ht="12.75">
      <c r="A83">
        <f t="shared" si="7"/>
        <v>40</v>
      </c>
      <c r="I83" t="e">
        <f t="shared" si="8"/>
        <v>#NUM!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J83"/>
  <sheetViews>
    <sheetView workbookViewId="0" topLeftCell="A1">
      <selection activeCell="A1" sqref="A1:IV16384"/>
    </sheetView>
  </sheetViews>
  <sheetFormatPr defaultColWidth="9.140625" defaultRowHeight="12.75"/>
  <cols>
    <col min="1" max="16384" width="11.140625" style="0" customWidth="1"/>
  </cols>
  <sheetData>
    <row r="1" spans="1:10" ht="14.25">
      <c r="A1" s="1" t="s">
        <v>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</v>
      </c>
      <c r="G1" s="1" t="s">
        <v>3</v>
      </c>
      <c r="H1" s="1" t="s">
        <v>2</v>
      </c>
      <c r="I1" s="1" t="s">
        <v>10</v>
      </c>
      <c r="J1" s="1"/>
    </row>
    <row r="2" spans="1:9" ht="12.75">
      <c r="A2">
        <v>0</v>
      </c>
      <c r="B2">
        <v>14</v>
      </c>
      <c r="C2">
        <f aca="true" t="shared" si="0" ref="C2:C42">LN(B2)</f>
        <v>2.6390573296152584</v>
      </c>
      <c r="D2">
        <f aca="true" t="shared" si="1" ref="D2:D42">100*(0.0009*A2+0.1164)</f>
        <v>11.64</v>
      </c>
      <c r="E2">
        <f aca="true" t="shared" si="2" ref="E2:E42">LN(D2)</f>
        <v>2.454447442303292</v>
      </c>
      <c r="F2">
        <f>8.66*10^-7*A2+3.5418*10^-4</f>
        <v>0.00035418</v>
      </c>
      <c r="G2">
        <v>120</v>
      </c>
      <c r="H2">
        <f aca="true" t="shared" si="3" ref="H2:H42">G2+22-1.5*A2</f>
        <v>142</v>
      </c>
      <c r="I2">
        <f aca="true" t="shared" si="4" ref="I2:I42">H2+((C2-E2)/F2)^0.5</f>
        <v>164.83050204622708</v>
      </c>
    </row>
    <row r="3" spans="1:9" ht="12.75">
      <c r="A3">
        <f aca="true" t="shared" si="5" ref="A3:A42">A2+1</f>
        <v>1</v>
      </c>
      <c r="B3">
        <v>14</v>
      </c>
      <c r="C3">
        <f t="shared" si="0"/>
        <v>2.6390573296152584</v>
      </c>
      <c r="D3">
        <f t="shared" si="1"/>
        <v>11.73</v>
      </c>
      <c r="E3">
        <f t="shared" si="2"/>
        <v>2.462149662665384</v>
      </c>
      <c r="F3">
        <f aca="true" t="shared" si="6" ref="F3:F42">8.66*10^-7*A3+3.5418*10^-4</f>
        <v>0.000355046</v>
      </c>
      <c r="G3">
        <v>120</v>
      </c>
      <c r="H3">
        <f t="shared" si="3"/>
        <v>140.5</v>
      </c>
      <c r="I3">
        <f t="shared" si="4"/>
        <v>162.8218926625</v>
      </c>
    </row>
    <row r="4" spans="1:9" ht="12.75">
      <c r="A4">
        <f t="shared" si="5"/>
        <v>2</v>
      </c>
      <c r="B4">
        <v>14</v>
      </c>
      <c r="C4">
        <f t="shared" si="0"/>
        <v>2.6390573296152584</v>
      </c>
      <c r="D4">
        <f t="shared" si="1"/>
        <v>11.82</v>
      </c>
      <c r="E4">
        <f t="shared" si="2"/>
        <v>2.469793011977952</v>
      </c>
      <c r="F4">
        <f t="shared" si="6"/>
        <v>0.000355912</v>
      </c>
      <c r="G4">
        <v>120</v>
      </c>
      <c r="H4">
        <f t="shared" si="3"/>
        <v>139</v>
      </c>
      <c r="I4">
        <f t="shared" si="4"/>
        <v>160.80777671570004</v>
      </c>
    </row>
    <row r="5" spans="1:9" ht="12.75">
      <c r="A5">
        <f t="shared" si="5"/>
        <v>3</v>
      </c>
      <c r="B5">
        <v>14</v>
      </c>
      <c r="C5">
        <f t="shared" si="0"/>
        <v>2.6390573296152584</v>
      </c>
      <c r="D5">
        <f t="shared" si="1"/>
        <v>11.91</v>
      </c>
      <c r="E5">
        <f t="shared" si="2"/>
        <v>2.477378383367209</v>
      </c>
      <c r="F5">
        <f t="shared" si="6"/>
        <v>0.000356778</v>
      </c>
      <c r="G5">
        <v>120</v>
      </c>
      <c r="H5">
        <f t="shared" si="3"/>
        <v>137.5</v>
      </c>
      <c r="I5">
        <f t="shared" si="4"/>
        <v>158.78764904442988</v>
      </c>
    </row>
    <row r="6" spans="1:9" ht="12.75">
      <c r="A6">
        <f t="shared" si="5"/>
        <v>4</v>
      </c>
      <c r="B6">
        <v>14</v>
      </c>
      <c r="C6">
        <f t="shared" si="0"/>
        <v>2.6390573296152584</v>
      </c>
      <c r="D6">
        <f t="shared" si="1"/>
        <v>12.000000000000002</v>
      </c>
      <c r="E6">
        <f t="shared" si="2"/>
        <v>2.4849066497880004</v>
      </c>
      <c r="F6">
        <f t="shared" si="6"/>
        <v>0.000357644</v>
      </c>
      <c r="G6">
        <v>120</v>
      </c>
      <c r="H6">
        <f t="shared" si="3"/>
        <v>136</v>
      </c>
      <c r="I6">
        <f t="shared" si="4"/>
        <v>156.76095133468482</v>
      </c>
    </row>
    <row r="7" spans="1:9" ht="12.75">
      <c r="A7">
        <f t="shared" si="5"/>
        <v>5</v>
      </c>
      <c r="B7">
        <v>14</v>
      </c>
      <c r="C7">
        <f t="shared" si="0"/>
        <v>2.6390573296152584</v>
      </c>
      <c r="D7">
        <f t="shared" si="1"/>
        <v>12.09</v>
      </c>
      <c r="E7">
        <f t="shared" si="2"/>
        <v>2.492378664626701</v>
      </c>
      <c r="F7">
        <f t="shared" si="6"/>
        <v>0.00035851</v>
      </c>
      <c r="G7">
        <v>120</v>
      </c>
      <c r="H7">
        <f t="shared" si="3"/>
        <v>134.5</v>
      </c>
      <c r="I7">
        <f t="shared" si="4"/>
        <v>154.7270634706573</v>
      </c>
    </row>
    <row r="8" spans="1:9" ht="12.75">
      <c r="A8">
        <f t="shared" si="5"/>
        <v>6</v>
      </c>
      <c r="B8">
        <v>14</v>
      </c>
      <c r="C8">
        <f t="shared" si="0"/>
        <v>2.6390573296152584</v>
      </c>
      <c r="D8">
        <f t="shared" si="1"/>
        <v>12.18</v>
      </c>
      <c r="E8">
        <f t="shared" si="2"/>
        <v>2.4997952622817508</v>
      </c>
      <c r="F8">
        <f t="shared" si="6"/>
        <v>0.000359376</v>
      </c>
      <c r="G8">
        <v>120</v>
      </c>
      <c r="H8">
        <f t="shared" si="3"/>
        <v>133</v>
      </c>
      <c r="I8">
        <f t="shared" si="4"/>
        <v>152.68529301905113</v>
      </c>
    </row>
    <row r="9" spans="1:9" ht="12.75">
      <c r="A9">
        <f t="shared" si="5"/>
        <v>7</v>
      </c>
      <c r="B9">
        <v>14</v>
      </c>
      <c r="C9">
        <f t="shared" si="0"/>
        <v>2.6390573296152584</v>
      </c>
      <c r="D9">
        <f t="shared" si="1"/>
        <v>12.27</v>
      </c>
      <c r="E9">
        <f t="shared" si="2"/>
        <v>2.50715725872282</v>
      </c>
      <c r="F9">
        <f t="shared" si="6"/>
        <v>0.000360242</v>
      </c>
      <c r="G9">
        <v>120</v>
      </c>
      <c r="H9">
        <f t="shared" si="3"/>
        <v>131.5</v>
      </c>
      <c r="I9">
        <f t="shared" si="4"/>
        <v>150.6348623298037</v>
      </c>
    </row>
    <row r="10" spans="1:9" ht="12.75">
      <c r="A10">
        <f t="shared" si="5"/>
        <v>8</v>
      </c>
      <c r="B10">
        <v>14</v>
      </c>
      <c r="C10">
        <f t="shared" si="0"/>
        <v>2.6390573296152584</v>
      </c>
      <c r="D10">
        <f t="shared" si="1"/>
        <v>12.36</v>
      </c>
      <c r="E10">
        <f t="shared" si="2"/>
        <v>2.514465452029545</v>
      </c>
      <c r="F10">
        <f t="shared" si="6"/>
        <v>0.000361108</v>
      </c>
      <c r="G10">
        <v>120</v>
      </c>
      <c r="H10">
        <f t="shared" si="3"/>
        <v>130</v>
      </c>
      <c r="I10">
        <f t="shared" si="4"/>
        <v>148.57489255806723</v>
      </c>
    </row>
    <row r="11" spans="1:9" ht="12.75">
      <c r="A11">
        <f t="shared" si="5"/>
        <v>9</v>
      </c>
      <c r="B11">
        <v>14</v>
      </c>
      <c r="C11">
        <f t="shared" si="0"/>
        <v>2.6390573296152584</v>
      </c>
      <c r="D11">
        <f t="shared" si="1"/>
        <v>12.45</v>
      </c>
      <c r="E11">
        <f t="shared" si="2"/>
        <v>2.5217206229107165</v>
      </c>
      <c r="F11">
        <f t="shared" si="6"/>
        <v>0.000361974</v>
      </c>
      <c r="G11">
        <v>120</v>
      </c>
      <c r="H11">
        <f t="shared" si="3"/>
        <v>128.5</v>
      </c>
      <c r="I11">
        <f t="shared" si="4"/>
        <v>146.50438365959056</v>
      </c>
    </row>
    <row r="12" spans="1:9" ht="12.75">
      <c r="A12">
        <f t="shared" si="5"/>
        <v>10</v>
      </c>
      <c r="B12">
        <v>14</v>
      </c>
      <c r="C12">
        <f t="shared" si="0"/>
        <v>2.6390573296152584</v>
      </c>
      <c r="D12">
        <f t="shared" si="1"/>
        <v>12.540000000000001</v>
      </c>
      <c r="E12">
        <f t="shared" si="2"/>
        <v>2.5289235352047745</v>
      </c>
      <c r="F12">
        <f t="shared" si="6"/>
        <v>0.00036284</v>
      </c>
      <c r="G12">
        <v>120</v>
      </c>
      <c r="H12">
        <f t="shared" si="3"/>
        <v>127</v>
      </c>
      <c r="I12">
        <f t="shared" si="4"/>
        <v>144.42218904669306</v>
      </c>
    </row>
    <row r="13" spans="1:9" ht="12.75">
      <c r="A13">
        <f t="shared" si="5"/>
        <v>11</v>
      </c>
      <c r="B13">
        <v>14</v>
      </c>
      <c r="C13">
        <f t="shared" si="0"/>
        <v>2.6390573296152584</v>
      </c>
      <c r="D13">
        <f t="shared" si="1"/>
        <v>12.629999999999999</v>
      </c>
      <c r="E13">
        <f t="shared" si="2"/>
        <v>2.5360749363624</v>
      </c>
      <c r="F13">
        <f t="shared" si="6"/>
        <v>0.000363706</v>
      </c>
      <c r="G13">
        <v>120</v>
      </c>
      <c r="H13">
        <f t="shared" si="3"/>
        <v>125.5</v>
      </c>
      <c r="I13">
        <f t="shared" si="4"/>
        <v>142.32698305478925</v>
      </c>
    </row>
    <row r="14" spans="1:9" ht="12.75">
      <c r="A14">
        <f t="shared" si="5"/>
        <v>12</v>
      </c>
      <c r="B14">
        <v>14</v>
      </c>
      <c r="C14">
        <f t="shared" si="0"/>
        <v>2.6390573296152584</v>
      </c>
      <c r="D14">
        <f t="shared" si="1"/>
        <v>12.72</v>
      </c>
      <c r="E14">
        <f t="shared" si="2"/>
        <v>2.543175557911976</v>
      </c>
      <c r="F14">
        <f t="shared" si="6"/>
        <v>0.000364572</v>
      </c>
      <c r="G14">
        <v>120</v>
      </c>
      <c r="H14">
        <f t="shared" si="3"/>
        <v>124</v>
      </c>
      <c r="I14">
        <f t="shared" si="4"/>
        <v>140.21721856152777</v>
      </c>
    </row>
    <row r="15" spans="1:9" ht="12.75">
      <c r="A15">
        <f t="shared" si="5"/>
        <v>13</v>
      </c>
      <c r="B15">
        <v>14</v>
      </c>
      <c r="C15">
        <f t="shared" si="0"/>
        <v>2.6390573296152584</v>
      </c>
      <c r="D15">
        <f t="shared" si="1"/>
        <v>12.809999999999999</v>
      </c>
      <c r="E15">
        <f t="shared" si="2"/>
        <v>2.5502261159086426</v>
      </c>
      <c r="F15">
        <f t="shared" si="6"/>
        <v>0.000365438</v>
      </c>
      <c r="G15">
        <v>120</v>
      </c>
      <c r="H15">
        <f t="shared" si="3"/>
        <v>122.5</v>
      </c>
      <c r="I15">
        <f t="shared" si="4"/>
        <v>138.0910708563833</v>
      </c>
    </row>
    <row r="16" spans="1:9" ht="12.75">
      <c r="A16">
        <f t="shared" si="5"/>
        <v>14</v>
      </c>
      <c r="B16">
        <v>14</v>
      </c>
      <c r="C16">
        <f t="shared" si="0"/>
        <v>2.6390573296152584</v>
      </c>
      <c r="D16">
        <f t="shared" si="1"/>
        <v>12.9</v>
      </c>
      <c r="E16">
        <f t="shared" si="2"/>
        <v>2.5572273113676265</v>
      </c>
      <c r="F16">
        <f t="shared" si="6"/>
        <v>0.000366304</v>
      </c>
      <c r="G16">
        <v>120</v>
      </c>
      <c r="H16">
        <f t="shared" si="3"/>
        <v>121</v>
      </c>
      <c r="I16">
        <f t="shared" si="4"/>
        <v>135.94636189011214</v>
      </c>
    </row>
    <row r="17" spans="1:9" ht="12.75">
      <c r="A17">
        <f t="shared" si="5"/>
        <v>15</v>
      </c>
      <c r="B17">
        <v>14</v>
      </c>
      <c r="C17">
        <f t="shared" si="0"/>
        <v>2.6390573296152584</v>
      </c>
      <c r="D17">
        <f t="shared" si="1"/>
        <v>12.990000000000002</v>
      </c>
      <c r="E17">
        <f t="shared" si="2"/>
        <v>2.5641798306825083</v>
      </c>
      <c r="F17">
        <f t="shared" si="6"/>
        <v>0.00036717</v>
      </c>
      <c r="G17">
        <v>120</v>
      </c>
      <c r="H17">
        <f t="shared" si="3"/>
        <v>119.5</v>
      </c>
      <c r="I17">
        <f t="shared" si="4"/>
        <v>133.78045582275766</v>
      </c>
    </row>
    <row r="18" spans="1:9" ht="12.75">
      <c r="A18">
        <f t="shared" si="5"/>
        <v>16</v>
      </c>
      <c r="B18">
        <v>14</v>
      </c>
      <c r="C18">
        <f t="shared" si="0"/>
        <v>2.6390573296152584</v>
      </c>
      <c r="D18">
        <f t="shared" si="1"/>
        <v>13.08</v>
      </c>
      <c r="E18">
        <f t="shared" si="2"/>
        <v>2.5710843460290524</v>
      </c>
      <c r="F18">
        <f t="shared" si="6"/>
        <v>0.000368036</v>
      </c>
      <c r="G18">
        <v>120</v>
      </c>
      <c r="H18">
        <f t="shared" si="3"/>
        <v>118</v>
      </c>
      <c r="I18">
        <f t="shared" si="4"/>
        <v>131.5901113651615</v>
      </c>
    </row>
    <row r="19" spans="1:9" ht="12.75">
      <c r="A19">
        <f t="shared" si="5"/>
        <v>17</v>
      </c>
      <c r="B19">
        <v>14</v>
      </c>
      <c r="C19">
        <f t="shared" si="0"/>
        <v>2.6390573296152584</v>
      </c>
      <c r="D19">
        <f t="shared" si="1"/>
        <v>13.170000000000002</v>
      </c>
      <c r="E19">
        <f t="shared" si="2"/>
        <v>2.5779415157551897</v>
      </c>
      <c r="F19">
        <f t="shared" si="6"/>
        <v>0.000368902</v>
      </c>
      <c r="G19">
        <v>120</v>
      </c>
      <c r="H19">
        <f t="shared" si="3"/>
        <v>116.5</v>
      </c>
      <c r="I19">
        <f t="shared" si="4"/>
        <v>129.37126686711773</v>
      </c>
    </row>
    <row r="20" spans="1:9" ht="12.75">
      <c r="A20">
        <f t="shared" si="5"/>
        <v>18</v>
      </c>
      <c r="B20">
        <v>14</v>
      </c>
      <c r="C20">
        <f t="shared" si="0"/>
        <v>2.6390573296152584</v>
      </c>
      <c r="D20">
        <f t="shared" si="1"/>
        <v>13.26</v>
      </c>
      <c r="E20">
        <f t="shared" si="2"/>
        <v>2.5847519847577165</v>
      </c>
      <c r="F20">
        <f t="shared" si="6"/>
        <v>0.00036976800000000003</v>
      </c>
      <c r="G20">
        <v>120</v>
      </c>
      <c r="H20">
        <f t="shared" si="3"/>
        <v>115</v>
      </c>
      <c r="I20">
        <f t="shared" si="4"/>
        <v>127.11871649843823</v>
      </c>
    </row>
    <row r="21" spans="1:9" ht="12.75">
      <c r="A21">
        <f t="shared" si="5"/>
        <v>19</v>
      </c>
      <c r="B21">
        <v>14</v>
      </c>
      <c r="C21">
        <f t="shared" si="0"/>
        <v>2.6390573296152584</v>
      </c>
      <c r="D21">
        <f t="shared" si="1"/>
        <v>13.350000000000001</v>
      </c>
      <c r="E21">
        <f t="shared" si="2"/>
        <v>2.591516384846259</v>
      </c>
      <c r="F21">
        <f t="shared" si="6"/>
        <v>0.000370634</v>
      </c>
      <c r="G21">
        <v>120</v>
      </c>
      <c r="H21">
        <f t="shared" si="3"/>
        <v>113.5</v>
      </c>
      <c r="I21">
        <f t="shared" si="4"/>
        <v>124.82560147740443</v>
      </c>
    </row>
    <row r="22" spans="1:9" ht="12.75">
      <c r="A22">
        <f t="shared" si="5"/>
        <v>20</v>
      </c>
      <c r="B22">
        <v>14</v>
      </c>
      <c r="C22">
        <f t="shared" si="0"/>
        <v>2.6390573296152584</v>
      </c>
      <c r="D22">
        <f t="shared" si="1"/>
        <v>13.44</v>
      </c>
      <c r="E22">
        <f t="shared" si="2"/>
        <v>2.5982353350950036</v>
      </c>
      <c r="F22">
        <f t="shared" si="6"/>
        <v>0.0003715</v>
      </c>
      <c r="G22">
        <v>120</v>
      </c>
      <c r="H22">
        <f t="shared" si="3"/>
        <v>112</v>
      </c>
      <c r="I22">
        <f t="shared" si="4"/>
        <v>122.48256830542688</v>
      </c>
    </row>
    <row r="23" spans="1:9" ht="12.75">
      <c r="A23">
        <f t="shared" si="5"/>
        <v>21</v>
      </c>
      <c r="B23">
        <v>14</v>
      </c>
      <c r="C23">
        <f t="shared" si="0"/>
        <v>2.6390573296152584</v>
      </c>
      <c r="D23">
        <f t="shared" si="1"/>
        <v>13.530000000000001</v>
      </c>
      <c r="E23">
        <f t="shared" si="2"/>
        <v>2.604909442182697</v>
      </c>
      <c r="F23">
        <f t="shared" si="6"/>
        <v>0.000372366</v>
      </c>
      <c r="G23">
        <v>120</v>
      </c>
      <c r="H23">
        <f t="shared" si="3"/>
        <v>110.5</v>
      </c>
      <c r="I23">
        <f t="shared" si="4"/>
        <v>120.0762816515321</v>
      </c>
    </row>
    <row r="24" spans="1:9" ht="12.75">
      <c r="A24">
        <f t="shared" si="5"/>
        <v>22</v>
      </c>
      <c r="B24">
        <v>14</v>
      </c>
      <c r="C24">
        <f t="shared" si="0"/>
        <v>2.6390573296152584</v>
      </c>
      <c r="D24">
        <f t="shared" si="1"/>
        <v>13.62</v>
      </c>
      <c r="E24">
        <f t="shared" si="2"/>
        <v>2.611539300721366</v>
      </c>
      <c r="F24">
        <f t="shared" si="6"/>
        <v>0.000373232</v>
      </c>
      <c r="G24">
        <v>120</v>
      </c>
      <c r="H24">
        <f t="shared" si="3"/>
        <v>109</v>
      </c>
      <c r="I24">
        <f t="shared" si="4"/>
        <v>117.5865603199329</v>
      </c>
    </row>
    <row r="25" spans="1:9" ht="12.75">
      <c r="A25">
        <f t="shared" si="5"/>
        <v>23</v>
      </c>
      <c r="B25">
        <v>14</v>
      </c>
      <c r="C25">
        <f t="shared" si="0"/>
        <v>2.6390573296152584</v>
      </c>
      <c r="D25">
        <f t="shared" si="1"/>
        <v>13.71</v>
      </c>
      <c r="E25">
        <f t="shared" si="2"/>
        <v>2.6181254935742233</v>
      </c>
      <c r="F25">
        <f t="shared" si="6"/>
        <v>0.000374098</v>
      </c>
      <c r="G25">
        <v>120</v>
      </c>
      <c r="H25">
        <f t="shared" si="3"/>
        <v>107.5</v>
      </c>
      <c r="I25">
        <f t="shared" si="4"/>
        <v>114.98016140286039</v>
      </c>
    </row>
    <row r="26" spans="1:9" ht="12.75">
      <c r="A26">
        <f t="shared" si="5"/>
        <v>24</v>
      </c>
      <c r="B26">
        <v>14</v>
      </c>
      <c r="C26">
        <f t="shared" si="0"/>
        <v>2.6390573296152584</v>
      </c>
      <c r="D26">
        <f t="shared" si="1"/>
        <v>13.8</v>
      </c>
      <c r="E26">
        <f t="shared" si="2"/>
        <v>2.624668592163159</v>
      </c>
      <c r="F26">
        <f t="shared" si="6"/>
        <v>0.000374964</v>
      </c>
      <c r="G26">
        <v>120</v>
      </c>
      <c r="H26">
        <f t="shared" si="3"/>
        <v>106</v>
      </c>
      <c r="I26">
        <f t="shared" si="4"/>
        <v>112.19464691563374</v>
      </c>
    </row>
    <row r="27" spans="1:9" ht="12.75">
      <c r="A27">
        <f t="shared" si="5"/>
        <v>25</v>
      </c>
      <c r="B27">
        <v>14</v>
      </c>
      <c r="C27">
        <f t="shared" si="0"/>
        <v>2.6390573296152584</v>
      </c>
      <c r="D27">
        <f t="shared" si="1"/>
        <v>13.889999999999999</v>
      </c>
      <c r="E27">
        <f t="shared" si="2"/>
        <v>2.6311691567662523</v>
      </c>
      <c r="F27">
        <f t="shared" si="6"/>
        <v>0.00037583</v>
      </c>
      <c r="G27">
        <v>120</v>
      </c>
      <c r="H27">
        <f t="shared" si="3"/>
        <v>104.5</v>
      </c>
      <c r="I27">
        <f t="shared" si="4"/>
        <v>109.08133961505912</v>
      </c>
    </row>
    <row r="28" spans="1:9" ht="12.75">
      <c r="A28">
        <f t="shared" si="5"/>
        <v>26</v>
      </c>
      <c r="B28">
        <v>14</v>
      </c>
      <c r="C28">
        <f t="shared" si="0"/>
        <v>2.6390573296152584</v>
      </c>
      <c r="D28">
        <f t="shared" si="1"/>
        <v>13.98</v>
      </c>
      <c r="E28">
        <f t="shared" si="2"/>
        <v>2.637627736805664</v>
      </c>
      <c r="F28">
        <f t="shared" si="6"/>
        <v>0.000376696</v>
      </c>
      <c r="G28">
        <v>120</v>
      </c>
      <c r="H28">
        <f t="shared" si="3"/>
        <v>103</v>
      </c>
      <c r="I28">
        <f t="shared" si="4"/>
        <v>104.94809742933525</v>
      </c>
    </row>
    <row r="29" spans="1:9" ht="12.75">
      <c r="A29">
        <f t="shared" si="5"/>
        <v>27</v>
      </c>
      <c r="B29">
        <v>14</v>
      </c>
      <c r="C29">
        <f t="shared" si="0"/>
        <v>2.6390573296152584</v>
      </c>
      <c r="D29">
        <f t="shared" si="1"/>
        <v>14.069999999999999</v>
      </c>
      <c r="E29">
        <f t="shared" si="2"/>
        <v>2.6440448711262974</v>
      </c>
      <c r="F29">
        <f t="shared" si="6"/>
        <v>0.000377562</v>
      </c>
      <c r="G29">
        <v>120</v>
      </c>
      <c r="H29">
        <f t="shared" si="3"/>
        <v>101.5</v>
      </c>
      <c r="I29" t="e">
        <f t="shared" si="4"/>
        <v>#NUM!</v>
      </c>
    </row>
    <row r="30" spans="1:9" ht="12.75">
      <c r="A30">
        <f t="shared" si="5"/>
        <v>28</v>
      </c>
      <c r="B30">
        <v>14</v>
      </c>
      <c r="C30">
        <f t="shared" si="0"/>
        <v>2.6390573296152584</v>
      </c>
      <c r="D30">
        <f t="shared" si="1"/>
        <v>14.16</v>
      </c>
      <c r="E30">
        <f t="shared" si="2"/>
        <v>2.6504210882655737</v>
      </c>
      <c r="F30">
        <f t="shared" si="6"/>
        <v>0.000378428</v>
      </c>
      <c r="G30">
        <v>120</v>
      </c>
      <c r="H30">
        <f t="shared" si="3"/>
        <v>100</v>
      </c>
      <c r="I30" t="e">
        <f t="shared" si="4"/>
        <v>#NUM!</v>
      </c>
    </row>
    <row r="31" spans="1:9" ht="12.75">
      <c r="A31">
        <f t="shared" si="5"/>
        <v>29</v>
      </c>
      <c r="B31">
        <v>14</v>
      </c>
      <c r="C31">
        <f t="shared" si="0"/>
        <v>2.6390573296152584</v>
      </c>
      <c r="D31">
        <f t="shared" si="1"/>
        <v>14.250000000000002</v>
      </c>
      <c r="E31">
        <f t="shared" si="2"/>
        <v>2.6567569067146595</v>
      </c>
      <c r="F31">
        <f t="shared" si="6"/>
        <v>0.000379294</v>
      </c>
      <c r="G31">
        <v>120</v>
      </c>
      <c r="H31">
        <f t="shared" si="3"/>
        <v>98.5</v>
      </c>
      <c r="I31" t="e">
        <f t="shared" si="4"/>
        <v>#NUM!</v>
      </c>
    </row>
    <row r="32" spans="1:9" ht="12.75">
      <c r="A32">
        <f t="shared" si="5"/>
        <v>30</v>
      </c>
      <c r="B32">
        <v>14</v>
      </c>
      <c r="C32">
        <f t="shared" si="0"/>
        <v>2.6390573296152584</v>
      </c>
      <c r="D32">
        <f t="shared" si="1"/>
        <v>14.34</v>
      </c>
      <c r="E32">
        <f t="shared" si="2"/>
        <v>2.663052835171474</v>
      </c>
      <c r="F32">
        <f t="shared" si="6"/>
        <v>0.00038016</v>
      </c>
      <c r="G32">
        <v>120</v>
      </c>
      <c r="H32">
        <f t="shared" si="3"/>
        <v>97</v>
      </c>
      <c r="I32" t="e">
        <f t="shared" si="4"/>
        <v>#NUM!</v>
      </c>
    </row>
    <row r="33" spans="1:9" ht="12.75">
      <c r="A33">
        <f t="shared" si="5"/>
        <v>31</v>
      </c>
      <c r="B33">
        <v>14</v>
      </c>
      <c r="C33">
        <f t="shared" si="0"/>
        <v>2.6390573296152584</v>
      </c>
      <c r="D33">
        <f t="shared" si="1"/>
        <v>14.430000000000001</v>
      </c>
      <c r="E33">
        <f t="shared" si="2"/>
        <v>2.6693093727857797</v>
      </c>
      <c r="F33">
        <f t="shared" si="6"/>
        <v>0.000381026</v>
      </c>
      <c r="G33">
        <v>120</v>
      </c>
      <c r="H33">
        <f t="shared" si="3"/>
        <v>95.5</v>
      </c>
      <c r="I33" t="e">
        <f t="shared" si="4"/>
        <v>#NUM!</v>
      </c>
    </row>
    <row r="34" spans="1:9" ht="12.75">
      <c r="A34">
        <f t="shared" si="5"/>
        <v>32</v>
      </c>
      <c r="B34">
        <v>14</v>
      </c>
      <c r="C34">
        <f t="shared" si="0"/>
        <v>2.6390573296152584</v>
      </c>
      <c r="D34">
        <f t="shared" si="1"/>
        <v>14.52</v>
      </c>
      <c r="E34">
        <f t="shared" si="2"/>
        <v>2.67552700939665</v>
      </c>
      <c r="F34">
        <f t="shared" si="6"/>
        <v>0.000381892</v>
      </c>
      <c r="G34">
        <v>120</v>
      </c>
      <c r="H34">
        <f t="shared" si="3"/>
        <v>94</v>
      </c>
      <c r="I34" t="e">
        <f t="shared" si="4"/>
        <v>#NUM!</v>
      </c>
    </row>
    <row r="35" spans="1:9" ht="12.75">
      <c r="A35">
        <f t="shared" si="5"/>
        <v>33</v>
      </c>
      <c r="B35">
        <v>14</v>
      </c>
      <c r="C35">
        <f t="shared" si="0"/>
        <v>2.6390573296152584</v>
      </c>
      <c r="D35">
        <f t="shared" si="1"/>
        <v>14.610000000000001</v>
      </c>
      <c r="E35">
        <f t="shared" si="2"/>
        <v>2.6817062257626083</v>
      </c>
      <c r="F35">
        <f t="shared" si="6"/>
        <v>0.000382758</v>
      </c>
      <c r="G35">
        <v>120</v>
      </c>
      <c r="H35">
        <f t="shared" si="3"/>
        <v>92.5</v>
      </c>
      <c r="I35" t="e">
        <f t="shared" si="4"/>
        <v>#NUM!</v>
      </c>
    </row>
    <row r="36" spans="1:9" ht="12.75">
      <c r="A36">
        <f t="shared" si="5"/>
        <v>34</v>
      </c>
      <c r="B36">
        <v>14</v>
      </c>
      <c r="C36">
        <f t="shared" si="0"/>
        <v>2.6390573296152584</v>
      </c>
      <c r="D36">
        <f t="shared" si="1"/>
        <v>14.7</v>
      </c>
      <c r="E36">
        <f t="shared" si="2"/>
        <v>2.6878474937846906</v>
      </c>
      <c r="F36">
        <f t="shared" si="6"/>
        <v>0.000383624</v>
      </c>
      <c r="G36">
        <v>120</v>
      </c>
      <c r="H36">
        <f t="shared" si="3"/>
        <v>91</v>
      </c>
      <c r="I36" t="e">
        <f t="shared" si="4"/>
        <v>#NUM!</v>
      </c>
    </row>
    <row r="37" spans="1:9" ht="12.75">
      <c r="A37">
        <f t="shared" si="5"/>
        <v>35</v>
      </c>
      <c r="B37">
        <v>14</v>
      </c>
      <c r="C37">
        <f t="shared" si="0"/>
        <v>2.6390573296152584</v>
      </c>
      <c r="D37">
        <f t="shared" si="1"/>
        <v>14.790000000000001</v>
      </c>
      <c r="E37">
        <f t="shared" si="2"/>
        <v>2.6939512767227085</v>
      </c>
      <c r="F37">
        <f t="shared" si="6"/>
        <v>0.00038449</v>
      </c>
      <c r="G37">
        <v>120</v>
      </c>
      <c r="H37">
        <f t="shared" si="3"/>
        <v>89.5</v>
      </c>
      <c r="I37" t="e">
        <f t="shared" si="4"/>
        <v>#NUM!</v>
      </c>
    </row>
    <row r="38" spans="1:9" ht="12.75">
      <c r="A38">
        <f t="shared" si="5"/>
        <v>36</v>
      </c>
      <c r="B38">
        <v>14</v>
      </c>
      <c r="C38">
        <f t="shared" si="0"/>
        <v>2.6390573296152584</v>
      </c>
      <c r="D38">
        <f t="shared" si="1"/>
        <v>14.879999999999999</v>
      </c>
      <c r="E38">
        <f t="shared" si="2"/>
        <v>2.7000180294049456</v>
      </c>
      <c r="F38">
        <f t="shared" si="6"/>
        <v>0.000385356</v>
      </c>
      <c r="G38">
        <v>120</v>
      </c>
      <c r="H38">
        <f t="shared" si="3"/>
        <v>88</v>
      </c>
      <c r="I38" t="e">
        <f t="shared" si="4"/>
        <v>#NUM!</v>
      </c>
    </row>
    <row r="39" spans="1:9" ht="12.75">
      <c r="A39">
        <f t="shared" si="5"/>
        <v>37</v>
      </c>
      <c r="B39">
        <v>14</v>
      </c>
      <c r="C39">
        <f t="shared" si="0"/>
        <v>2.6390573296152584</v>
      </c>
      <c r="D39">
        <f t="shared" si="1"/>
        <v>14.97</v>
      </c>
      <c r="E39">
        <f t="shared" si="2"/>
        <v>2.706048198431537</v>
      </c>
      <c r="F39">
        <f t="shared" si="6"/>
        <v>0.000386222</v>
      </c>
      <c r="G39">
        <v>120</v>
      </c>
      <c r="H39">
        <f t="shared" si="3"/>
        <v>86.5</v>
      </c>
      <c r="I39" t="e">
        <f t="shared" si="4"/>
        <v>#NUM!</v>
      </c>
    </row>
    <row r="40" spans="1:9" ht="12.75">
      <c r="A40">
        <f t="shared" si="5"/>
        <v>38</v>
      </c>
      <c r="B40">
        <v>14</v>
      </c>
      <c r="C40">
        <f t="shared" si="0"/>
        <v>2.6390573296152584</v>
      </c>
      <c r="D40">
        <f t="shared" si="1"/>
        <v>15.06</v>
      </c>
      <c r="E40">
        <f t="shared" si="2"/>
        <v>2.7120422223717475</v>
      </c>
      <c r="F40">
        <f t="shared" si="6"/>
        <v>0.000387088</v>
      </c>
      <c r="G40">
        <v>120</v>
      </c>
      <c r="H40">
        <f t="shared" si="3"/>
        <v>85</v>
      </c>
      <c r="I40" t="e">
        <f t="shared" si="4"/>
        <v>#NUM!</v>
      </c>
    </row>
    <row r="41" spans="1:9" ht="12.75">
      <c r="A41">
        <f t="shared" si="5"/>
        <v>39</v>
      </c>
      <c r="B41">
        <v>14</v>
      </c>
      <c r="C41">
        <f t="shared" si="0"/>
        <v>2.6390573296152584</v>
      </c>
      <c r="D41">
        <f t="shared" si="1"/>
        <v>15.15</v>
      </c>
      <c r="E41">
        <f t="shared" si="2"/>
        <v>2.7180005319553784</v>
      </c>
      <c r="F41">
        <f t="shared" si="6"/>
        <v>0.000387954</v>
      </c>
      <c r="G41">
        <v>120</v>
      </c>
      <c r="H41">
        <f t="shared" si="3"/>
        <v>83.5</v>
      </c>
      <c r="I41" t="e">
        <f t="shared" si="4"/>
        <v>#NUM!</v>
      </c>
    </row>
    <row r="42" spans="1:9" ht="12.75">
      <c r="A42">
        <f t="shared" si="5"/>
        <v>40</v>
      </c>
      <c r="B42">
        <v>14</v>
      </c>
      <c r="C42">
        <f t="shared" si="0"/>
        <v>2.6390573296152584</v>
      </c>
      <c r="D42">
        <f t="shared" si="1"/>
        <v>15.24</v>
      </c>
      <c r="E42">
        <f t="shared" si="2"/>
        <v>2.7239235502585</v>
      </c>
      <c r="F42">
        <f t="shared" si="6"/>
        <v>0.00038882</v>
      </c>
      <c r="G42">
        <v>120</v>
      </c>
      <c r="H42">
        <f t="shared" si="3"/>
        <v>82</v>
      </c>
      <c r="I42" t="e">
        <f t="shared" si="4"/>
        <v>#NUM!</v>
      </c>
    </row>
    <row r="43" spans="1:9" ht="12.75">
      <c r="A43">
        <f aca="true" t="shared" si="7" ref="A43:A83">A2</f>
        <v>0</v>
      </c>
      <c r="I43">
        <f>H2-((C2-E2)/F2)^0.5</f>
        <v>119.16949795377292</v>
      </c>
    </row>
    <row r="44" spans="1:9" ht="12.75">
      <c r="A44">
        <f t="shared" si="7"/>
        <v>1</v>
      </c>
      <c r="I44">
        <f aca="true" t="shared" si="8" ref="I44:I83">H3-((C3-E3)/F3)^0.5</f>
        <v>118.17810733750001</v>
      </c>
    </row>
    <row r="45" spans="1:9" ht="12.75">
      <c r="A45">
        <f t="shared" si="7"/>
        <v>2</v>
      </c>
      <c r="I45">
        <f t="shared" si="8"/>
        <v>117.19222328429996</v>
      </c>
    </row>
    <row r="46" spans="1:9" ht="12.75">
      <c r="A46">
        <f t="shared" si="7"/>
        <v>3</v>
      </c>
      <c r="I46">
        <f t="shared" si="8"/>
        <v>116.2123509555701</v>
      </c>
    </row>
    <row r="47" spans="1:9" ht="12.75">
      <c r="A47">
        <f t="shared" si="7"/>
        <v>4</v>
      </c>
      <c r="I47">
        <f t="shared" si="8"/>
        <v>115.23904866531517</v>
      </c>
    </row>
    <row r="48" spans="1:9" ht="12.75">
      <c r="A48">
        <f t="shared" si="7"/>
        <v>5</v>
      </c>
      <c r="I48">
        <f t="shared" si="8"/>
        <v>114.27293652934269</v>
      </c>
    </row>
    <row r="49" spans="1:9" ht="12.75">
      <c r="A49">
        <f t="shared" si="7"/>
        <v>6</v>
      </c>
      <c r="I49">
        <f t="shared" si="8"/>
        <v>113.31470698094887</v>
      </c>
    </row>
    <row r="50" spans="1:9" ht="12.75">
      <c r="A50">
        <f t="shared" si="7"/>
        <v>7</v>
      </c>
      <c r="I50">
        <f t="shared" si="8"/>
        <v>112.36513767019632</v>
      </c>
    </row>
    <row r="51" spans="1:9" ht="12.75">
      <c r="A51">
        <f t="shared" si="7"/>
        <v>8</v>
      </c>
      <c r="I51">
        <f t="shared" si="8"/>
        <v>111.42510744193275</v>
      </c>
    </row>
    <row r="52" spans="1:9" ht="12.75">
      <c r="A52">
        <f t="shared" si="7"/>
        <v>9</v>
      </c>
      <c r="I52">
        <f t="shared" si="8"/>
        <v>110.49561634040944</v>
      </c>
    </row>
    <row r="53" spans="1:9" ht="12.75">
      <c r="A53">
        <f t="shared" si="7"/>
        <v>10</v>
      </c>
      <c r="I53">
        <f t="shared" si="8"/>
        <v>109.57781095330694</v>
      </c>
    </row>
    <row r="54" spans="1:9" ht="12.75">
      <c r="A54">
        <f t="shared" si="7"/>
        <v>11</v>
      </c>
      <c r="I54">
        <f t="shared" si="8"/>
        <v>108.67301694521073</v>
      </c>
    </row>
    <row r="55" spans="1:9" ht="12.75">
      <c r="A55">
        <f t="shared" si="7"/>
        <v>12</v>
      </c>
      <c r="I55">
        <f t="shared" si="8"/>
        <v>107.78278143847221</v>
      </c>
    </row>
    <row r="56" spans="1:9" ht="12.75">
      <c r="A56">
        <f t="shared" si="7"/>
        <v>13</v>
      </c>
      <c r="I56">
        <f t="shared" si="8"/>
        <v>106.90892914361669</v>
      </c>
    </row>
    <row r="57" spans="1:9" ht="12.75">
      <c r="A57">
        <f t="shared" si="7"/>
        <v>14</v>
      </c>
      <c r="I57">
        <f t="shared" si="8"/>
        <v>106.05363810988787</v>
      </c>
    </row>
    <row r="58" spans="1:9" ht="12.75">
      <c r="A58">
        <f t="shared" si="7"/>
        <v>15</v>
      </c>
      <c r="I58">
        <f t="shared" si="8"/>
        <v>105.21954417724234</v>
      </c>
    </row>
    <row r="59" spans="1:9" ht="12.75">
      <c r="A59">
        <f t="shared" si="7"/>
        <v>16</v>
      </c>
      <c r="I59">
        <f t="shared" si="8"/>
        <v>104.40988863483851</v>
      </c>
    </row>
    <row r="60" spans="1:9" ht="12.75">
      <c r="A60">
        <f t="shared" si="7"/>
        <v>17</v>
      </c>
      <c r="I60">
        <f t="shared" si="8"/>
        <v>103.62873313288227</v>
      </c>
    </row>
    <row r="61" spans="1:9" ht="12.75">
      <c r="A61">
        <f t="shared" si="7"/>
        <v>18</v>
      </c>
      <c r="I61">
        <f t="shared" si="8"/>
        <v>102.88128350156177</v>
      </c>
    </row>
    <row r="62" spans="1:9" ht="12.75">
      <c r="A62">
        <f t="shared" si="7"/>
        <v>19</v>
      </c>
      <c r="I62">
        <f t="shared" si="8"/>
        <v>102.17439852259557</v>
      </c>
    </row>
    <row r="63" spans="1:9" ht="12.75">
      <c r="A63">
        <f t="shared" si="7"/>
        <v>20</v>
      </c>
      <c r="I63">
        <f t="shared" si="8"/>
        <v>101.51743169457312</v>
      </c>
    </row>
    <row r="64" spans="1:9" ht="12.75">
      <c r="A64">
        <f t="shared" si="7"/>
        <v>21</v>
      </c>
      <c r="I64">
        <f t="shared" si="8"/>
        <v>100.9237183484679</v>
      </c>
    </row>
    <row r="65" spans="1:9" ht="12.75">
      <c r="A65">
        <f t="shared" si="7"/>
        <v>22</v>
      </c>
      <c r="I65">
        <f t="shared" si="8"/>
        <v>100.4134396800671</v>
      </c>
    </row>
    <row r="66" spans="1:9" ht="12.75">
      <c r="A66">
        <f t="shared" si="7"/>
        <v>23</v>
      </c>
      <c r="I66">
        <f t="shared" si="8"/>
        <v>100.01983859713961</v>
      </c>
    </row>
    <row r="67" spans="1:9" ht="12.75">
      <c r="A67">
        <f t="shared" si="7"/>
        <v>24</v>
      </c>
      <c r="I67">
        <f t="shared" si="8"/>
        <v>99.80535308436626</v>
      </c>
    </row>
    <row r="68" spans="1:9" ht="12.75">
      <c r="A68">
        <f t="shared" si="7"/>
        <v>25</v>
      </c>
      <c r="I68">
        <f t="shared" si="8"/>
        <v>99.91866038494088</v>
      </c>
    </row>
    <row r="69" spans="1:9" ht="12.75">
      <c r="A69">
        <f t="shared" si="7"/>
        <v>26</v>
      </c>
      <c r="I69">
        <f t="shared" si="8"/>
        <v>101.05190257066475</v>
      </c>
    </row>
    <row r="70" spans="1:9" ht="12.75">
      <c r="A70">
        <f t="shared" si="7"/>
        <v>27</v>
      </c>
      <c r="I70" t="e">
        <f t="shared" si="8"/>
        <v>#NUM!</v>
      </c>
    </row>
    <row r="71" spans="1:9" ht="12.75">
      <c r="A71">
        <f t="shared" si="7"/>
        <v>28</v>
      </c>
      <c r="I71" t="e">
        <f t="shared" si="8"/>
        <v>#NUM!</v>
      </c>
    </row>
    <row r="72" spans="1:9" ht="12.75">
      <c r="A72">
        <f t="shared" si="7"/>
        <v>29</v>
      </c>
      <c r="I72" t="e">
        <f t="shared" si="8"/>
        <v>#NUM!</v>
      </c>
    </row>
    <row r="73" spans="1:9" ht="12.75">
      <c r="A73">
        <f t="shared" si="7"/>
        <v>30</v>
      </c>
      <c r="I73" t="e">
        <f t="shared" si="8"/>
        <v>#NUM!</v>
      </c>
    </row>
    <row r="74" spans="1:9" ht="12.75">
      <c r="A74">
        <f t="shared" si="7"/>
        <v>31</v>
      </c>
      <c r="I74" t="e">
        <f t="shared" si="8"/>
        <v>#NUM!</v>
      </c>
    </row>
    <row r="75" spans="1:9" ht="12.75">
      <c r="A75">
        <f t="shared" si="7"/>
        <v>32</v>
      </c>
      <c r="I75" t="e">
        <f t="shared" si="8"/>
        <v>#NUM!</v>
      </c>
    </row>
    <row r="76" spans="1:9" ht="12.75">
      <c r="A76">
        <f t="shared" si="7"/>
        <v>33</v>
      </c>
      <c r="I76" t="e">
        <f t="shared" si="8"/>
        <v>#NUM!</v>
      </c>
    </row>
    <row r="77" spans="1:9" ht="12.75">
      <c r="A77">
        <f t="shared" si="7"/>
        <v>34</v>
      </c>
      <c r="I77" t="e">
        <f t="shared" si="8"/>
        <v>#NUM!</v>
      </c>
    </row>
    <row r="78" spans="1:9" ht="12.75">
      <c r="A78">
        <f t="shared" si="7"/>
        <v>35</v>
      </c>
      <c r="I78" t="e">
        <f t="shared" si="8"/>
        <v>#NUM!</v>
      </c>
    </row>
    <row r="79" spans="1:9" ht="12.75">
      <c r="A79">
        <f t="shared" si="7"/>
        <v>36</v>
      </c>
      <c r="I79" t="e">
        <f t="shared" si="8"/>
        <v>#NUM!</v>
      </c>
    </row>
    <row r="80" spans="1:9" ht="12.75">
      <c r="A80">
        <f t="shared" si="7"/>
        <v>37</v>
      </c>
      <c r="I80" t="e">
        <f t="shared" si="8"/>
        <v>#NUM!</v>
      </c>
    </row>
    <row r="81" spans="1:9" ht="12.75">
      <c r="A81">
        <f t="shared" si="7"/>
        <v>38</v>
      </c>
      <c r="I81" t="e">
        <f t="shared" si="8"/>
        <v>#NUM!</v>
      </c>
    </row>
    <row r="82" spans="1:9" ht="12.75">
      <c r="A82">
        <f t="shared" si="7"/>
        <v>39</v>
      </c>
      <c r="I82" t="e">
        <f t="shared" si="8"/>
        <v>#NUM!</v>
      </c>
    </row>
    <row r="83" spans="1:9" ht="12.75">
      <c r="A83">
        <f t="shared" si="7"/>
        <v>40</v>
      </c>
      <c r="I83" t="e">
        <f t="shared" si="8"/>
        <v>#NUM!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J83"/>
  <sheetViews>
    <sheetView workbookViewId="0" topLeftCell="A1">
      <selection activeCell="B2" sqref="B2"/>
    </sheetView>
  </sheetViews>
  <sheetFormatPr defaultColWidth="9.140625" defaultRowHeight="12.75"/>
  <cols>
    <col min="1" max="16384" width="11.140625" style="0" customWidth="1"/>
  </cols>
  <sheetData>
    <row r="1" spans="1:10" ht="14.25">
      <c r="A1" s="1" t="s">
        <v>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</v>
      </c>
      <c r="G1" s="1" t="s">
        <v>3</v>
      </c>
      <c r="H1" s="1" t="s">
        <v>2</v>
      </c>
      <c r="I1" s="1" t="s">
        <v>10</v>
      </c>
      <c r="J1" s="1"/>
    </row>
    <row r="2" spans="1:9" ht="12.75">
      <c r="A2">
        <v>0</v>
      </c>
      <c r="B2">
        <v>13</v>
      </c>
      <c r="C2">
        <f aca="true" t="shared" si="0" ref="C2:C42">LN(B2)</f>
        <v>2.5649493574615367</v>
      </c>
      <c r="D2">
        <f aca="true" t="shared" si="1" ref="D2:D42">100*(0.0009*A2+0.1164)</f>
        <v>11.64</v>
      </c>
      <c r="E2">
        <f aca="true" t="shared" si="2" ref="E2:E42">LN(D2)</f>
        <v>2.454447442303292</v>
      </c>
      <c r="F2">
        <f>8.66*10^-7*A2+3.5418*10^-4</f>
        <v>0.00035418</v>
      </c>
      <c r="G2">
        <v>120</v>
      </c>
      <c r="H2">
        <f aca="true" t="shared" si="3" ref="H2:H42">G2+22-1.5*A2</f>
        <v>142</v>
      </c>
      <c r="I2">
        <f aca="true" t="shared" si="4" ref="I2:I42">H2+((C2-E2)/F2)^0.5</f>
        <v>159.66334231853904</v>
      </c>
    </row>
    <row r="3" spans="1:9" ht="12.75">
      <c r="A3">
        <f aca="true" t="shared" si="5" ref="A3:A42">A2+1</f>
        <v>1</v>
      </c>
      <c r="B3">
        <v>13</v>
      </c>
      <c r="C3">
        <f t="shared" si="0"/>
        <v>2.5649493574615367</v>
      </c>
      <c r="D3">
        <f t="shared" si="1"/>
        <v>11.73</v>
      </c>
      <c r="E3">
        <f t="shared" si="2"/>
        <v>2.462149662665384</v>
      </c>
      <c r="F3">
        <f aca="true" t="shared" si="6" ref="F3:F42">8.66*10^-7*A3+3.5418*10^-4</f>
        <v>0.000355046</v>
      </c>
      <c r="G3">
        <v>120</v>
      </c>
      <c r="H3">
        <f t="shared" si="3"/>
        <v>140.5</v>
      </c>
      <c r="I3">
        <f t="shared" si="4"/>
        <v>157.5158481222269</v>
      </c>
    </row>
    <row r="4" spans="1:9" ht="12.75">
      <c r="A4">
        <f t="shared" si="5"/>
        <v>2</v>
      </c>
      <c r="B4">
        <v>13</v>
      </c>
      <c r="C4">
        <f t="shared" si="0"/>
        <v>2.5649493574615367</v>
      </c>
      <c r="D4">
        <f t="shared" si="1"/>
        <v>11.82</v>
      </c>
      <c r="E4">
        <f t="shared" si="2"/>
        <v>2.469793011977952</v>
      </c>
      <c r="F4">
        <f t="shared" si="6"/>
        <v>0.000355912</v>
      </c>
      <c r="G4">
        <v>120</v>
      </c>
      <c r="H4">
        <f t="shared" si="3"/>
        <v>139</v>
      </c>
      <c r="I4">
        <f t="shared" si="4"/>
        <v>155.3511221046299</v>
      </c>
    </row>
    <row r="5" spans="1:9" ht="12.75">
      <c r="A5">
        <f t="shared" si="5"/>
        <v>3</v>
      </c>
      <c r="B5">
        <v>13</v>
      </c>
      <c r="C5">
        <f t="shared" si="0"/>
        <v>2.5649493574615367</v>
      </c>
      <c r="D5">
        <f t="shared" si="1"/>
        <v>11.91</v>
      </c>
      <c r="E5">
        <f t="shared" si="2"/>
        <v>2.477378383367209</v>
      </c>
      <c r="F5">
        <f t="shared" si="6"/>
        <v>0.000356778</v>
      </c>
      <c r="G5">
        <v>120</v>
      </c>
      <c r="H5">
        <f t="shared" si="3"/>
        <v>137.5</v>
      </c>
      <c r="I5">
        <f t="shared" si="4"/>
        <v>153.16682733202572</v>
      </c>
    </row>
    <row r="6" spans="1:9" ht="12.75">
      <c r="A6">
        <f t="shared" si="5"/>
        <v>4</v>
      </c>
      <c r="B6">
        <v>13</v>
      </c>
      <c r="C6">
        <f t="shared" si="0"/>
        <v>2.5649493574615367</v>
      </c>
      <c r="D6">
        <f t="shared" si="1"/>
        <v>12.000000000000002</v>
      </c>
      <c r="E6">
        <f t="shared" si="2"/>
        <v>2.4849066497880004</v>
      </c>
      <c r="F6">
        <f t="shared" si="6"/>
        <v>0.000357644</v>
      </c>
      <c r="G6">
        <v>120</v>
      </c>
      <c r="H6">
        <f t="shared" si="3"/>
        <v>136</v>
      </c>
      <c r="I6">
        <f t="shared" si="4"/>
        <v>150.9601316022154</v>
      </c>
    </row>
    <row r="7" spans="1:9" ht="12.75">
      <c r="A7">
        <f t="shared" si="5"/>
        <v>5</v>
      </c>
      <c r="B7">
        <v>13</v>
      </c>
      <c r="C7">
        <f t="shared" si="0"/>
        <v>2.5649493574615367</v>
      </c>
      <c r="D7">
        <f t="shared" si="1"/>
        <v>12.09</v>
      </c>
      <c r="E7">
        <f t="shared" si="2"/>
        <v>2.492378664626701</v>
      </c>
      <c r="F7">
        <f t="shared" si="6"/>
        <v>0.00035851</v>
      </c>
      <c r="G7">
        <v>120</v>
      </c>
      <c r="H7">
        <f t="shared" si="3"/>
        <v>134.5</v>
      </c>
      <c r="I7">
        <f t="shared" si="4"/>
        <v>148.72754597416002</v>
      </c>
    </row>
    <row r="8" spans="1:9" ht="12.75">
      <c r="A8">
        <f t="shared" si="5"/>
        <v>6</v>
      </c>
      <c r="B8">
        <v>13</v>
      </c>
      <c r="C8">
        <f t="shared" si="0"/>
        <v>2.5649493574615367</v>
      </c>
      <c r="D8">
        <f t="shared" si="1"/>
        <v>12.18</v>
      </c>
      <c r="E8">
        <f t="shared" si="2"/>
        <v>2.4997952622817508</v>
      </c>
      <c r="F8">
        <f t="shared" si="6"/>
        <v>0.000359376</v>
      </c>
      <c r="G8">
        <v>120</v>
      </c>
      <c r="H8">
        <f t="shared" si="3"/>
        <v>133</v>
      </c>
      <c r="I8">
        <f t="shared" si="4"/>
        <v>146.46468890556537</v>
      </c>
    </row>
    <row r="9" spans="1:9" ht="12.75">
      <c r="A9">
        <f t="shared" si="5"/>
        <v>7</v>
      </c>
      <c r="B9">
        <v>13</v>
      </c>
      <c r="C9">
        <f t="shared" si="0"/>
        <v>2.5649493574615367</v>
      </c>
      <c r="D9">
        <f t="shared" si="1"/>
        <v>12.27</v>
      </c>
      <c r="E9">
        <f t="shared" si="2"/>
        <v>2.50715725872282</v>
      </c>
      <c r="F9">
        <f t="shared" si="6"/>
        <v>0.000360242</v>
      </c>
      <c r="G9">
        <v>120</v>
      </c>
      <c r="H9">
        <f t="shared" si="3"/>
        <v>131.5</v>
      </c>
      <c r="I9">
        <f t="shared" si="4"/>
        <v>144.16592933198075</v>
      </c>
    </row>
    <row r="10" spans="1:9" ht="12.75">
      <c r="A10">
        <f t="shared" si="5"/>
        <v>8</v>
      </c>
      <c r="B10">
        <v>13</v>
      </c>
      <c r="C10">
        <f t="shared" si="0"/>
        <v>2.5649493574615367</v>
      </c>
      <c r="D10">
        <f t="shared" si="1"/>
        <v>12.36</v>
      </c>
      <c r="E10">
        <f t="shared" si="2"/>
        <v>2.514465452029545</v>
      </c>
      <c r="F10">
        <f t="shared" si="6"/>
        <v>0.000361108</v>
      </c>
      <c r="G10">
        <v>120</v>
      </c>
      <c r="H10">
        <f t="shared" si="3"/>
        <v>130</v>
      </c>
      <c r="I10">
        <f t="shared" si="4"/>
        <v>141.82382293203023</v>
      </c>
    </row>
    <row r="11" spans="1:9" ht="12.75">
      <c r="A11">
        <f t="shared" si="5"/>
        <v>9</v>
      </c>
      <c r="B11">
        <v>13</v>
      </c>
      <c r="C11">
        <f t="shared" si="0"/>
        <v>2.5649493574615367</v>
      </c>
      <c r="D11">
        <f t="shared" si="1"/>
        <v>12.45</v>
      </c>
      <c r="E11">
        <f t="shared" si="2"/>
        <v>2.5217206229107165</v>
      </c>
      <c r="F11">
        <f t="shared" si="6"/>
        <v>0.000361974</v>
      </c>
      <c r="G11">
        <v>120</v>
      </c>
      <c r="H11">
        <f t="shared" si="3"/>
        <v>128.5</v>
      </c>
      <c r="I11">
        <f t="shared" si="4"/>
        <v>139.4281732815197</v>
      </c>
    </row>
    <row r="12" spans="1:9" ht="12.75">
      <c r="A12">
        <f t="shared" si="5"/>
        <v>10</v>
      </c>
      <c r="B12">
        <v>13</v>
      </c>
      <c r="C12">
        <f t="shared" si="0"/>
        <v>2.5649493574615367</v>
      </c>
      <c r="D12">
        <f t="shared" si="1"/>
        <v>12.540000000000001</v>
      </c>
      <c r="E12">
        <f t="shared" si="2"/>
        <v>2.5289235352047745</v>
      </c>
      <c r="F12">
        <f t="shared" si="6"/>
        <v>0.00036284</v>
      </c>
      <c r="G12">
        <v>120</v>
      </c>
      <c r="H12">
        <f t="shared" si="3"/>
        <v>127</v>
      </c>
      <c r="I12">
        <f t="shared" si="4"/>
        <v>136.9643591323269</v>
      </c>
    </row>
    <row r="13" spans="1:9" ht="12.75">
      <c r="A13">
        <f t="shared" si="5"/>
        <v>11</v>
      </c>
      <c r="B13">
        <v>13</v>
      </c>
      <c r="C13">
        <f t="shared" si="0"/>
        <v>2.5649493574615367</v>
      </c>
      <c r="D13">
        <f t="shared" si="1"/>
        <v>12.629999999999999</v>
      </c>
      <c r="E13">
        <f t="shared" si="2"/>
        <v>2.5360749363624</v>
      </c>
      <c r="F13">
        <f t="shared" si="6"/>
        <v>0.000363706</v>
      </c>
      <c r="G13">
        <v>120</v>
      </c>
      <c r="H13">
        <f t="shared" si="3"/>
        <v>125.5</v>
      </c>
      <c r="I13">
        <f t="shared" si="4"/>
        <v>134.41007603458047</v>
      </c>
    </row>
    <row r="14" spans="1:9" ht="12.75">
      <c r="A14">
        <f t="shared" si="5"/>
        <v>12</v>
      </c>
      <c r="B14">
        <v>13</v>
      </c>
      <c r="C14">
        <f t="shared" si="0"/>
        <v>2.5649493574615367</v>
      </c>
      <c r="D14">
        <f t="shared" si="1"/>
        <v>12.72</v>
      </c>
      <c r="E14">
        <f t="shared" si="2"/>
        <v>2.543175557911976</v>
      </c>
      <c r="F14">
        <f t="shared" si="6"/>
        <v>0.000364572</v>
      </c>
      <c r="G14">
        <v>120</v>
      </c>
      <c r="H14">
        <f t="shared" si="3"/>
        <v>124</v>
      </c>
      <c r="I14">
        <f t="shared" si="4"/>
        <v>131.728148432419</v>
      </c>
    </row>
    <row r="15" spans="1:9" ht="12.75">
      <c r="A15">
        <f t="shared" si="5"/>
        <v>13</v>
      </c>
      <c r="B15">
        <v>13</v>
      </c>
      <c r="C15">
        <f t="shared" si="0"/>
        <v>2.5649493574615367</v>
      </c>
      <c r="D15">
        <f t="shared" si="1"/>
        <v>12.809999999999999</v>
      </c>
      <c r="E15">
        <f t="shared" si="2"/>
        <v>2.5502261159086426</v>
      </c>
      <c r="F15">
        <f t="shared" si="6"/>
        <v>0.000365438</v>
      </c>
      <c r="G15">
        <v>120</v>
      </c>
      <c r="H15">
        <f t="shared" si="3"/>
        <v>122.5</v>
      </c>
      <c r="I15">
        <f t="shared" si="4"/>
        <v>128.84738536162774</v>
      </c>
    </row>
    <row r="16" spans="1:9" ht="12.75">
      <c r="A16">
        <f t="shared" si="5"/>
        <v>14</v>
      </c>
      <c r="B16">
        <v>13</v>
      </c>
      <c r="C16">
        <f t="shared" si="0"/>
        <v>2.5649493574615367</v>
      </c>
      <c r="D16">
        <f t="shared" si="1"/>
        <v>12.9</v>
      </c>
      <c r="E16">
        <f t="shared" si="2"/>
        <v>2.5572273113676265</v>
      </c>
      <c r="F16">
        <f t="shared" si="6"/>
        <v>0.000366304</v>
      </c>
      <c r="G16">
        <v>120</v>
      </c>
      <c r="H16">
        <f t="shared" si="3"/>
        <v>121</v>
      </c>
      <c r="I16">
        <f t="shared" si="4"/>
        <v>125.59140247779325</v>
      </c>
    </row>
    <row r="17" spans="1:9" ht="12.75">
      <c r="A17">
        <f t="shared" si="5"/>
        <v>15</v>
      </c>
      <c r="B17">
        <v>13</v>
      </c>
      <c r="C17">
        <f t="shared" si="0"/>
        <v>2.5649493574615367</v>
      </c>
      <c r="D17">
        <f t="shared" si="1"/>
        <v>12.990000000000002</v>
      </c>
      <c r="E17">
        <f t="shared" si="2"/>
        <v>2.5641798306825083</v>
      </c>
      <c r="F17">
        <f t="shared" si="6"/>
        <v>0.00036717</v>
      </c>
      <c r="G17">
        <v>120</v>
      </c>
      <c r="H17">
        <f t="shared" si="3"/>
        <v>119.5</v>
      </c>
      <c r="I17">
        <f t="shared" si="4"/>
        <v>120.94769899877977</v>
      </c>
    </row>
    <row r="18" spans="1:9" ht="12.75">
      <c r="A18">
        <f t="shared" si="5"/>
        <v>16</v>
      </c>
      <c r="B18">
        <v>13</v>
      </c>
      <c r="C18">
        <f t="shared" si="0"/>
        <v>2.5649493574615367</v>
      </c>
      <c r="D18">
        <f t="shared" si="1"/>
        <v>13.08</v>
      </c>
      <c r="E18">
        <f t="shared" si="2"/>
        <v>2.5710843460290524</v>
      </c>
      <c r="F18">
        <f t="shared" si="6"/>
        <v>0.000368036</v>
      </c>
      <c r="G18">
        <v>120</v>
      </c>
      <c r="H18">
        <f t="shared" si="3"/>
        <v>118</v>
      </c>
      <c r="I18" t="e">
        <f t="shared" si="4"/>
        <v>#NUM!</v>
      </c>
    </row>
    <row r="19" spans="1:9" ht="12.75">
      <c r="A19">
        <f t="shared" si="5"/>
        <v>17</v>
      </c>
      <c r="B19">
        <v>13</v>
      </c>
      <c r="C19">
        <f t="shared" si="0"/>
        <v>2.5649493574615367</v>
      </c>
      <c r="D19">
        <f t="shared" si="1"/>
        <v>13.170000000000002</v>
      </c>
      <c r="E19">
        <f t="shared" si="2"/>
        <v>2.5779415157551897</v>
      </c>
      <c r="F19">
        <f t="shared" si="6"/>
        <v>0.000368902</v>
      </c>
      <c r="G19">
        <v>120</v>
      </c>
      <c r="H19">
        <f t="shared" si="3"/>
        <v>116.5</v>
      </c>
      <c r="I19" t="e">
        <f t="shared" si="4"/>
        <v>#NUM!</v>
      </c>
    </row>
    <row r="20" spans="1:9" ht="12.75">
      <c r="A20">
        <f t="shared" si="5"/>
        <v>18</v>
      </c>
      <c r="B20">
        <v>13</v>
      </c>
      <c r="C20">
        <f t="shared" si="0"/>
        <v>2.5649493574615367</v>
      </c>
      <c r="D20">
        <f t="shared" si="1"/>
        <v>13.26</v>
      </c>
      <c r="E20">
        <f t="shared" si="2"/>
        <v>2.5847519847577165</v>
      </c>
      <c r="F20">
        <f t="shared" si="6"/>
        <v>0.00036976800000000003</v>
      </c>
      <c r="G20">
        <v>120</v>
      </c>
      <c r="H20">
        <f t="shared" si="3"/>
        <v>115</v>
      </c>
      <c r="I20" t="e">
        <f t="shared" si="4"/>
        <v>#NUM!</v>
      </c>
    </row>
    <row r="21" spans="1:9" ht="12.75">
      <c r="A21">
        <f t="shared" si="5"/>
        <v>19</v>
      </c>
      <c r="B21">
        <v>13</v>
      </c>
      <c r="C21">
        <f t="shared" si="0"/>
        <v>2.5649493574615367</v>
      </c>
      <c r="D21">
        <f t="shared" si="1"/>
        <v>13.350000000000001</v>
      </c>
      <c r="E21">
        <f t="shared" si="2"/>
        <v>2.591516384846259</v>
      </c>
      <c r="F21">
        <f t="shared" si="6"/>
        <v>0.000370634</v>
      </c>
      <c r="G21">
        <v>120</v>
      </c>
      <c r="H21">
        <f t="shared" si="3"/>
        <v>113.5</v>
      </c>
      <c r="I21" t="e">
        <f t="shared" si="4"/>
        <v>#NUM!</v>
      </c>
    </row>
    <row r="22" spans="1:9" ht="12.75">
      <c r="A22">
        <f t="shared" si="5"/>
        <v>20</v>
      </c>
      <c r="B22">
        <v>13</v>
      </c>
      <c r="C22">
        <f t="shared" si="0"/>
        <v>2.5649493574615367</v>
      </c>
      <c r="D22">
        <f t="shared" si="1"/>
        <v>13.44</v>
      </c>
      <c r="E22">
        <f t="shared" si="2"/>
        <v>2.5982353350950036</v>
      </c>
      <c r="F22">
        <f t="shared" si="6"/>
        <v>0.0003715</v>
      </c>
      <c r="G22">
        <v>120</v>
      </c>
      <c r="H22">
        <f t="shared" si="3"/>
        <v>112</v>
      </c>
      <c r="I22" t="e">
        <f t="shared" si="4"/>
        <v>#NUM!</v>
      </c>
    </row>
    <row r="23" spans="1:9" ht="12.75">
      <c r="A23">
        <f t="shared" si="5"/>
        <v>21</v>
      </c>
      <c r="B23">
        <v>13</v>
      </c>
      <c r="C23">
        <f t="shared" si="0"/>
        <v>2.5649493574615367</v>
      </c>
      <c r="D23">
        <f t="shared" si="1"/>
        <v>13.530000000000001</v>
      </c>
      <c r="E23">
        <f t="shared" si="2"/>
        <v>2.604909442182697</v>
      </c>
      <c r="F23">
        <f t="shared" si="6"/>
        <v>0.000372366</v>
      </c>
      <c r="G23">
        <v>120</v>
      </c>
      <c r="H23">
        <f t="shared" si="3"/>
        <v>110.5</v>
      </c>
      <c r="I23" t="e">
        <f t="shared" si="4"/>
        <v>#NUM!</v>
      </c>
    </row>
    <row r="24" spans="1:9" ht="12.75">
      <c r="A24">
        <f t="shared" si="5"/>
        <v>22</v>
      </c>
      <c r="B24">
        <v>13</v>
      </c>
      <c r="C24">
        <f t="shared" si="0"/>
        <v>2.5649493574615367</v>
      </c>
      <c r="D24">
        <f t="shared" si="1"/>
        <v>13.62</v>
      </c>
      <c r="E24">
        <f t="shared" si="2"/>
        <v>2.611539300721366</v>
      </c>
      <c r="F24">
        <f t="shared" si="6"/>
        <v>0.000373232</v>
      </c>
      <c r="G24">
        <v>120</v>
      </c>
      <c r="H24">
        <f t="shared" si="3"/>
        <v>109</v>
      </c>
      <c r="I24" t="e">
        <f t="shared" si="4"/>
        <v>#NUM!</v>
      </c>
    </row>
    <row r="25" spans="1:9" ht="12.75">
      <c r="A25">
        <f t="shared" si="5"/>
        <v>23</v>
      </c>
      <c r="B25">
        <v>13</v>
      </c>
      <c r="C25">
        <f t="shared" si="0"/>
        <v>2.5649493574615367</v>
      </c>
      <c r="D25">
        <f t="shared" si="1"/>
        <v>13.71</v>
      </c>
      <c r="E25">
        <f t="shared" si="2"/>
        <v>2.6181254935742233</v>
      </c>
      <c r="F25">
        <f t="shared" si="6"/>
        <v>0.000374098</v>
      </c>
      <c r="G25">
        <v>120</v>
      </c>
      <c r="H25">
        <f t="shared" si="3"/>
        <v>107.5</v>
      </c>
      <c r="I25" t="e">
        <f t="shared" si="4"/>
        <v>#NUM!</v>
      </c>
    </row>
    <row r="26" spans="1:9" ht="12.75">
      <c r="A26">
        <f t="shared" si="5"/>
        <v>24</v>
      </c>
      <c r="B26">
        <v>13</v>
      </c>
      <c r="C26">
        <f t="shared" si="0"/>
        <v>2.5649493574615367</v>
      </c>
      <c r="D26">
        <f t="shared" si="1"/>
        <v>13.8</v>
      </c>
      <c r="E26">
        <f t="shared" si="2"/>
        <v>2.624668592163159</v>
      </c>
      <c r="F26">
        <f t="shared" si="6"/>
        <v>0.000374964</v>
      </c>
      <c r="G26">
        <v>120</v>
      </c>
      <c r="H26">
        <f t="shared" si="3"/>
        <v>106</v>
      </c>
      <c r="I26" t="e">
        <f t="shared" si="4"/>
        <v>#NUM!</v>
      </c>
    </row>
    <row r="27" spans="1:9" ht="12.75">
      <c r="A27">
        <f t="shared" si="5"/>
        <v>25</v>
      </c>
      <c r="B27">
        <v>13</v>
      </c>
      <c r="C27">
        <f t="shared" si="0"/>
        <v>2.5649493574615367</v>
      </c>
      <c r="D27">
        <f t="shared" si="1"/>
        <v>13.889999999999999</v>
      </c>
      <c r="E27">
        <f t="shared" si="2"/>
        <v>2.6311691567662523</v>
      </c>
      <c r="F27">
        <f t="shared" si="6"/>
        <v>0.00037583</v>
      </c>
      <c r="G27">
        <v>120</v>
      </c>
      <c r="H27">
        <f t="shared" si="3"/>
        <v>104.5</v>
      </c>
      <c r="I27" t="e">
        <f t="shared" si="4"/>
        <v>#NUM!</v>
      </c>
    </row>
    <row r="28" spans="1:9" ht="12.75">
      <c r="A28">
        <f t="shared" si="5"/>
        <v>26</v>
      </c>
      <c r="B28">
        <v>13</v>
      </c>
      <c r="C28">
        <f t="shared" si="0"/>
        <v>2.5649493574615367</v>
      </c>
      <c r="D28">
        <f t="shared" si="1"/>
        <v>13.98</v>
      </c>
      <c r="E28">
        <f t="shared" si="2"/>
        <v>2.637627736805664</v>
      </c>
      <c r="F28">
        <f t="shared" si="6"/>
        <v>0.000376696</v>
      </c>
      <c r="G28">
        <v>120</v>
      </c>
      <c r="H28">
        <f t="shared" si="3"/>
        <v>103</v>
      </c>
      <c r="I28" t="e">
        <f t="shared" si="4"/>
        <v>#NUM!</v>
      </c>
    </row>
    <row r="29" spans="1:9" ht="12.75">
      <c r="A29">
        <f t="shared" si="5"/>
        <v>27</v>
      </c>
      <c r="B29">
        <v>13</v>
      </c>
      <c r="C29">
        <f t="shared" si="0"/>
        <v>2.5649493574615367</v>
      </c>
      <c r="D29">
        <f t="shared" si="1"/>
        <v>14.069999999999999</v>
      </c>
      <c r="E29">
        <f t="shared" si="2"/>
        <v>2.6440448711262974</v>
      </c>
      <c r="F29">
        <f t="shared" si="6"/>
        <v>0.000377562</v>
      </c>
      <c r="G29">
        <v>120</v>
      </c>
      <c r="H29">
        <f t="shared" si="3"/>
        <v>101.5</v>
      </c>
      <c r="I29" t="e">
        <f t="shared" si="4"/>
        <v>#NUM!</v>
      </c>
    </row>
    <row r="30" spans="1:9" ht="12.75">
      <c r="A30">
        <f t="shared" si="5"/>
        <v>28</v>
      </c>
      <c r="B30">
        <v>13</v>
      </c>
      <c r="C30">
        <f t="shared" si="0"/>
        <v>2.5649493574615367</v>
      </c>
      <c r="D30">
        <f t="shared" si="1"/>
        <v>14.16</v>
      </c>
      <c r="E30">
        <f t="shared" si="2"/>
        <v>2.6504210882655737</v>
      </c>
      <c r="F30">
        <f t="shared" si="6"/>
        <v>0.000378428</v>
      </c>
      <c r="G30">
        <v>120</v>
      </c>
      <c r="H30">
        <f t="shared" si="3"/>
        <v>100</v>
      </c>
      <c r="I30" t="e">
        <f t="shared" si="4"/>
        <v>#NUM!</v>
      </c>
    </row>
    <row r="31" spans="1:9" ht="12.75">
      <c r="A31">
        <f t="shared" si="5"/>
        <v>29</v>
      </c>
      <c r="B31">
        <v>13</v>
      </c>
      <c r="C31">
        <f t="shared" si="0"/>
        <v>2.5649493574615367</v>
      </c>
      <c r="D31">
        <f t="shared" si="1"/>
        <v>14.250000000000002</v>
      </c>
      <c r="E31">
        <f t="shared" si="2"/>
        <v>2.6567569067146595</v>
      </c>
      <c r="F31">
        <f t="shared" si="6"/>
        <v>0.000379294</v>
      </c>
      <c r="G31">
        <v>120</v>
      </c>
      <c r="H31">
        <f t="shared" si="3"/>
        <v>98.5</v>
      </c>
      <c r="I31" t="e">
        <f t="shared" si="4"/>
        <v>#NUM!</v>
      </c>
    </row>
    <row r="32" spans="1:9" ht="12.75">
      <c r="A32">
        <f t="shared" si="5"/>
        <v>30</v>
      </c>
      <c r="B32">
        <v>13</v>
      </c>
      <c r="C32">
        <f t="shared" si="0"/>
        <v>2.5649493574615367</v>
      </c>
      <c r="D32">
        <f t="shared" si="1"/>
        <v>14.34</v>
      </c>
      <c r="E32">
        <f t="shared" si="2"/>
        <v>2.663052835171474</v>
      </c>
      <c r="F32">
        <f t="shared" si="6"/>
        <v>0.00038016</v>
      </c>
      <c r="G32">
        <v>120</v>
      </c>
      <c r="H32">
        <f t="shared" si="3"/>
        <v>97</v>
      </c>
      <c r="I32" t="e">
        <f t="shared" si="4"/>
        <v>#NUM!</v>
      </c>
    </row>
    <row r="33" spans="1:9" ht="12.75">
      <c r="A33">
        <f t="shared" si="5"/>
        <v>31</v>
      </c>
      <c r="B33">
        <v>13</v>
      </c>
      <c r="C33">
        <f t="shared" si="0"/>
        <v>2.5649493574615367</v>
      </c>
      <c r="D33">
        <f t="shared" si="1"/>
        <v>14.430000000000001</v>
      </c>
      <c r="E33">
        <f t="shared" si="2"/>
        <v>2.6693093727857797</v>
      </c>
      <c r="F33">
        <f t="shared" si="6"/>
        <v>0.000381026</v>
      </c>
      <c r="G33">
        <v>120</v>
      </c>
      <c r="H33">
        <f t="shared" si="3"/>
        <v>95.5</v>
      </c>
      <c r="I33" t="e">
        <f t="shared" si="4"/>
        <v>#NUM!</v>
      </c>
    </row>
    <row r="34" spans="1:9" ht="12.75">
      <c r="A34">
        <f t="shared" si="5"/>
        <v>32</v>
      </c>
      <c r="B34">
        <v>13</v>
      </c>
      <c r="C34">
        <f t="shared" si="0"/>
        <v>2.5649493574615367</v>
      </c>
      <c r="D34">
        <f t="shared" si="1"/>
        <v>14.52</v>
      </c>
      <c r="E34">
        <f t="shared" si="2"/>
        <v>2.67552700939665</v>
      </c>
      <c r="F34">
        <f t="shared" si="6"/>
        <v>0.000381892</v>
      </c>
      <c r="G34">
        <v>120</v>
      </c>
      <c r="H34">
        <f t="shared" si="3"/>
        <v>94</v>
      </c>
      <c r="I34" t="e">
        <f t="shared" si="4"/>
        <v>#NUM!</v>
      </c>
    </row>
    <row r="35" spans="1:9" ht="12.75">
      <c r="A35">
        <f t="shared" si="5"/>
        <v>33</v>
      </c>
      <c r="B35">
        <v>13</v>
      </c>
      <c r="C35">
        <f t="shared" si="0"/>
        <v>2.5649493574615367</v>
      </c>
      <c r="D35">
        <f t="shared" si="1"/>
        <v>14.610000000000001</v>
      </c>
      <c r="E35">
        <f t="shared" si="2"/>
        <v>2.6817062257626083</v>
      </c>
      <c r="F35">
        <f t="shared" si="6"/>
        <v>0.000382758</v>
      </c>
      <c r="G35">
        <v>120</v>
      </c>
      <c r="H35">
        <f t="shared" si="3"/>
        <v>92.5</v>
      </c>
      <c r="I35" t="e">
        <f t="shared" si="4"/>
        <v>#NUM!</v>
      </c>
    </row>
    <row r="36" spans="1:9" ht="12.75">
      <c r="A36">
        <f t="shared" si="5"/>
        <v>34</v>
      </c>
      <c r="B36">
        <v>13</v>
      </c>
      <c r="C36">
        <f t="shared" si="0"/>
        <v>2.5649493574615367</v>
      </c>
      <c r="D36">
        <f t="shared" si="1"/>
        <v>14.7</v>
      </c>
      <c r="E36">
        <f t="shared" si="2"/>
        <v>2.6878474937846906</v>
      </c>
      <c r="F36">
        <f t="shared" si="6"/>
        <v>0.000383624</v>
      </c>
      <c r="G36">
        <v>120</v>
      </c>
      <c r="H36">
        <f t="shared" si="3"/>
        <v>91</v>
      </c>
      <c r="I36" t="e">
        <f t="shared" si="4"/>
        <v>#NUM!</v>
      </c>
    </row>
    <row r="37" spans="1:9" ht="12.75">
      <c r="A37">
        <f t="shared" si="5"/>
        <v>35</v>
      </c>
      <c r="B37">
        <v>13</v>
      </c>
      <c r="C37">
        <f t="shared" si="0"/>
        <v>2.5649493574615367</v>
      </c>
      <c r="D37">
        <f t="shared" si="1"/>
        <v>14.790000000000001</v>
      </c>
      <c r="E37">
        <f t="shared" si="2"/>
        <v>2.6939512767227085</v>
      </c>
      <c r="F37">
        <f t="shared" si="6"/>
        <v>0.00038449</v>
      </c>
      <c r="G37">
        <v>120</v>
      </c>
      <c r="H37">
        <f t="shared" si="3"/>
        <v>89.5</v>
      </c>
      <c r="I37" t="e">
        <f t="shared" si="4"/>
        <v>#NUM!</v>
      </c>
    </row>
    <row r="38" spans="1:9" ht="12.75">
      <c r="A38">
        <f t="shared" si="5"/>
        <v>36</v>
      </c>
      <c r="B38">
        <v>13</v>
      </c>
      <c r="C38">
        <f t="shared" si="0"/>
        <v>2.5649493574615367</v>
      </c>
      <c r="D38">
        <f t="shared" si="1"/>
        <v>14.879999999999999</v>
      </c>
      <c r="E38">
        <f t="shared" si="2"/>
        <v>2.7000180294049456</v>
      </c>
      <c r="F38">
        <f t="shared" si="6"/>
        <v>0.000385356</v>
      </c>
      <c r="G38">
        <v>120</v>
      </c>
      <c r="H38">
        <f t="shared" si="3"/>
        <v>88</v>
      </c>
      <c r="I38" t="e">
        <f t="shared" si="4"/>
        <v>#NUM!</v>
      </c>
    </row>
    <row r="39" spans="1:9" ht="12.75">
      <c r="A39">
        <f t="shared" si="5"/>
        <v>37</v>
      </c>
      <c r="B39">
        <v>13</v>
      </c>
      <c r="C39">
        <f t="shared" si="0"/>
        <v>2.5649493574615367</v>
      </c>
      <c r="D39">
        <f t="shared" si="1"/>
        <v>14.97</v>
      </c>
      <c r="E39">
        <f t="shared" si="2"/>
        <v>2.706048198431537</v>
      </c>
      <c r="F39">
        <f t="shared" si="6"/>
        <v>0.000386222</v>
      </c>
      <c r="G39">
        <v>120</v>
      </c>
      <c r="H39">
        <f t="shared" si="3"/>
        <v>86.5</v>
      </c>
      <c r="I39" t="e">
        <f t="shared" si="4"/>
        <v>#NUM!</v>
      </c>
    </row>
    <row r="40" spans="1:9" ht="12.75">
      <c r="A40">
        <f t="shared" si="5"/>
        <v>38</v>
      </c>
      <c r="B40">
        <v>13</v>
      </c>
      <c r="C40">
        <f t="shared" si="0"/>
        <v>2.5649493574615367</v>
      </c>
      <c r="D40">
        <f t="shared" si="1"/>
        <v>15.06</v>
      </c>
      <c r="E40">
        <f t="shared" si="2"/>
        <v>2.7120422223717475</v>
      </c>
      <c r="F40">
        <f t="shared" si="6"/>
        <v>0.000387088</v>
      </c>
      <c r="G40">
        <v>120</v>
      </c>
      <c r="H40">
        <f t="shared" si="3"/>
        <v>85</v>
      </c>
      <c r="I40" t="e">
        <f t="shared" si="4"/>
        <v>#NUM!</v>
      </c>
    </row>
    <row r="41" spans="1:9" ht="12.75">
      <c r="A41">
        <f t="shared" si="5"/>
        <v>39</v>
      </c>
      <c r="B41">
        <v>13</v>
      </c>
      <c r="C41">
        <f t="shared" si="0"/>
        <v>2.5649493574615367</v>
      </c>
      <c r="D41">
        <f t="shared" si="1"/>
        <v>15.15</v>
      </c>
      <c r="E41">
        <f t="shared" si="2"/>
        <v>2.7180005319553784</v>
      </c>
      <c r="F41">
        <f t="shared" si="6"/>
        <v>0.000387954</v>
      </c>
      <c r="G41">
        <v>120</v>
      </c>
      <c r="H41">
        <f t="shared" si="3"/>
        <v>83.5</v>
      </c>
      <c r="I41" t="e">
        <f t="shared" si="4"/>
        <v>#NUM!</v>
      </c>
    </row>
    <row r="42" spans="1:9" ht="12.75">
      <c r="A42">
        <f t="shared" si="5"/>
        <v>40</v>
      </c>
      <c r="B42">
        <v>13</v>
      </c>
      <c r="C42">
        <f t="shared" si="0"/>
        <v>2.5649493574615367</v>
      </c>
      <c r="D42">
        <f t="shared" si="1"/>
        <v>15.24</v>
      </c>
      <c r="E42">
        <f t="shared" si="2"/>
        <v>2.7239235502585</v>
      </c>
      <c r="F42">
        <f t="shared" si="6"/>
        <v>0.00038882</v>
      </c>
      <c r="G42">
        <v>120</v>
      </c>
      <c r="H42">
        <f t="shared" si="3"/>
        <v>82</v>
      </c>
      <c r="I42" t="e">
        <f t="shared" si="4"/>
        <v>#NUM!</v>
      </c>
    </row>
    <row r="43" spans="1:9" ht="12.75">
      <c r="A43">
        <f aca="true" t="shared" si="7" ref="A43:A83">A2</f>
        <v>0</v>
      </c>
      <c r="I43">
        <f>H2-((C2-E2)/F2)^0.5</f>
        <v>124.33665768146096</v>
      </c>
    </row>
    <row r="44" spans="1:9" ht="12.75">
      <c r="A44">
        <f t="shared" si="7"/>
        <v>1</v>
      </c>
      <c r="I44">
        <f aca="true" t="shared" si="8" ref="I44:I83">H3-((C3-E3)/F3)^0.5</f>
        <v>123.48415187777309</v>
      </c>
    </row>
    <row r="45" spans="1:9" ht="12.75">
      <c r="A45">
        <f t="shared" si="7"/>
        <v>2</v>
      </c>
      <c r="I45">
        <f t="shared" si="8"/>
        <v>122.6488778953701</v>
      </c>
    </row>
    <row r="46" spans="1:9" ht="12.75">
      <c r="A46">
        <f t="shared" si="7"/>
        <v>3</v>
      </c>
      <c r="I46">
        <f t="shared" si="8"/>
        <v>121.83317266797428</v>
      </c>
    </row>
    <row r="47" spans="1:9" ht="12.75">
      <c r="A47">
        <f t="shared" si="7"/>
        <v>4</v>
      </c>
      <c r="I47">
        <f t="shared" si="8"/>
        <v>121.0398683977846</v>
      </c>
    </row>
    <row r="48" spans="1:9" ht="12.75">
      <c r="A48">
        <f t="shared" si="7"/>
        <v>5</v>
      </c>
      <c r="I48">
        <f t="shared" si="8"/>
        <v>120.27245402583998</v>
      </c>
    </row>
    <row r="49" spans="1:9" ht="12.75">
      <c r="A49">
        <f t="shared" si="7"/>
        <v>6</v>
      </c>
      <c r="I49">
        <f t="shared" si="8"/>
        <v>119.53531109443462</v>
      </c>
    </row>
    <row r="50" spans="1:9" ht="12.75">
      <c r="A50">
        <f t="shared" si="7"/>
        <v>7</v>
      </c>
      <c r="I50">
        <f t="shared" si="8"/>
        <v>118.83407066801925</v>
      </c>
    </row>
    <row r="51" spans="1:9" ht="12.75">
      <c r="A51">
        <f t="shared" si="7"/>
        <v>8</v>
      </c>
      <c r="I51">
        <f t="shared" si="8"/>
        <v>118.17617706796979</v>
      </c>
    </row>
    <row r="52" spans="1:9" ht="12.75">
      <c r="A52">
        <f t="shared" si="7"/>
        <v>9</v>
      </c>
      <c r="I52">
        <f t="shared" si="8"/>
        <v>117.57182671848032</v>
      </c>
    </row>
    <row r="53" spans="1:9" ht="12.75">
      <c r="A53">
        <f t="shared" si="7"/>
        <v>10</v>
      </c>
      <c r="I53">
        <f t="shared" si="8"/>
        <v>117.0356408676731</v>
      </c>
    </row>
    <row r="54" spans="1:9" ht="12.75">
      <c r="A54">
        <f t="shared" si="7"/>
        <v>11</v>
      </c>
      <c r="I54">
        <f t="shared" si="8"/>
        <v>116.58992396541953</v>
      </c>
    </row>
    <row r="55" spans="1:9" ht="12.75">
      <c r="A55">
        <f t="shared" si="7"/>
        <v>12</v>
      </c>
      <c r="I55">
        <f t="shared" si="8"/>
        <v>116.271851567581</v>
      </c>
    </row>
    <row r="56" spans="1:9" ht="12.75">
      <c r="A56">
        <f t="shared" si="7"/>
        <v>13</v>
      </c>
      <c r="I56">
        <f t="shared" si="8"/>
        <v>116.15261463837226</v>
      </c>
    </row>
    <row r="57" spans="1:9" ht="12.75">
      <c r="A57">
        <f t="shared" si="7"/>
        <v>14</v>
      </c>
      <c r="I57">
        <f t="shared" si="8"/>
        <v>116.40859752220675</v>
      </c>
    </row>
    <row r="58" spans="1:9" ht="12.75">
      <c r="A58">
        <f t="shared" si="7"/>
        <v>15</v>
      </c>
      <c r="I58">
        <f t="shared" si="8"/>
        <v>118.05230100122023</v>
      </c>
    </row>
    <row r="59" spans="1:9" ht="12.75">
      <c r="A59">
        <f t="shared" si="7"/>
        <v>16</v>
      </c>
      <c r="I59" t="e">
        <f t="shared" si="8"/>
        <v>#NUM!</v>
      </c>
    </row>
    <row r="60" spans="1:9" ht="12.75">
      <c r="A60">
        <f t="shared" si="7"/>
        <v>17</v>
      </c>
      <c r="I60" t="e">
        <f t="shared" si="8"/>
        <v>#NUM!</v>
      </c>
    </row>
    <row r="61" spans="1:9" ht="12.75">
      <c r="A61">
        <f t="shared" si="7"/>
        <v>18</v>
      </c>
      <c r="I61" t="e">
        <f t="shared" si="8"/>
        <v>#NUM!</v>
      </c>
    </row>
    <row r="62" spans="1:9" ht="12.75">
      <c r="A62">
        <f t="shared" si="7"/>
        <v>19</v>
      </c>
      <c r="I62" t="e">
        <f t="shared" si="8"/>
        <v>#NUM!</v>
      </c>
    </row>
    <row r="63" spans="1:9" ht="12.75">
      <c r="A63">
        <f t="shared" si="7"/>
        <v>20</v>
      </c>
      <c r="I63" t="e">
        <f t="shared" si="8"/>
        <v>#NUM!</v>
      </c>
    </row>
    <row r="64" spans="1:9" ht="12.75">
      <c r="A64">
        <f t="shared" si="7"/>
        <v>21</v>
      </c>
      <c r="I64" t="e">
        <f t="shared" si="8"/>
        <v>#NUM!</v>
      </c>
    </row>
    <row r="65" spans="1:9" ht="12.75">
      <c r="A65">
        <f t="shared" si="7"/>
        <v>22</v>
      </c>
      <c r="I65" t="e">
        <f t="shared" si="8"/>
        <v>#NUM!</v>
      </c>
    </row>
    <row r="66" spans="1:9" ht="12.75">
      <c r="A66">
        <f t="shared" si="7"/>
        <v>23</v>
      </c>
      <c r="I66" t="e">
        <f t="shared" si="8"/>
        <v>#NUM!</v>
      </c>
    </row>
    <row r="67" spans="1:9" ht="12.75">
      <c r="A67">
        <f t="shared" si="7"/>
        <v>24</v>
      </c>
      <c r="I67" t="e">
        <f t="shared" si="8"/>
        <v>#NUM!</v>
      </c>
    </row>
    <row r="68" spans="1:9" ht="12.75">
      <c r="A68">
        <f t="shared" si="7"/>
        <v>25</v>
      </c>
      <c r="I68" t="e">
        <f t="shared" si="8"/>
        <v>#NUM!</v>
      </c>
    </row>
    <row r="69" spans="1:9" ht="12.75">
      <c r="A69">
        <f t="shared" si="7"/>
        <v>26</v>
      </c>
      <c r="I69" t="e">
        <f t="shared" si="8"/>
        <v>#NUM!</v>
      </c>
    </row>
    <row r="70" spans="1:9" ht="12.75">
      <c r="A70">
        <f t="shared" si="7"/>
        <v>27</v>
      </c>
      <c r="I70" t="e">
        <f t="shared" si="8"/>
        <v>#NUM!</v>
      </c>
    </row>
    <row r="71" spans="1:9" ht="12.75">
      <c r="A71">
        <f t="shared" si="7"/>
        <v>28</v>
      </c>
      <c r="I71" t="e">
        <f t="shared" si="8"/>
        <v>#NUM!</v>
      </c>
    </row>
    <row r="72" spans="1:9" ht="12.75">
      <c r="A72">
        <f t="shared" si="7"/>
        <v>29</v>
      </c>
      <c r="I72" t="e">
        <f t="shared" si="8"/>
        <v>#NUM!</v>
      </c>
    </row>
    <row r="73" spans="1:9" ht="12.75">
      <c r="A73">
        <f t="shared" si="7"/>
        <v>30</v>
      </c>
      <c r="I73" t="e">
        <f t="shared" si="8"/>
        <v>#NUM!</v>
      </c>
    </row>
    <row r="74" spans="1:9" ht="12.75">
      <c r="A74">
        <f t="shared" si="7"/>
        <v>31</v>
      </c>
      <c r="I74" t="e">
        <f t="shared" si="8"/>
        <v>#NUM!</v>
      </c>
    </row>
    <row r="75" spans="1:9" ht="12.75">
      <c r="A75">
        <f t="shared" si="7"/>
        <v>32</v>
      </c>
      <c r="I75" t="e">
        <f t="shared" si="8"/>
        <v>#NUM!</v>
      </c>
    </row>
    <row r="76" spans="1:9" ht="12.75">
      <c r="A76">
        <f t="shared" si="7"/>
        <v>33</v>
      </c>
      <c r="I76" t="e">
        <f t="shared" si="8"/>
        <v>#NUM!</v>
      </c>
    </row>
    <row r="77" spans="1:9" ht="12.75">
      <c r="A77">
        <f t="shared" si="7"/>
        <v>34</v>
      </c>
      <c r="I77" t="e">
        <f t="shared" si="8"/>
        <v>#NUM!</v>
      </c>
    </row>
    <row r="78" spans="1:9" ht="12.75">
      <c r="A78">
        <f t="shared" si="7"/>
        <v>35</v>
      </c>
      <c r="I78" t="e">
        <f t="shared" si="8"/>
        <v>#NUM!</v>
      </c>
    </row>
    <row r="79" spans="1:9" ht="12.75">
      <c r="A79">
        <f t="shared" si="7"/>
        <v>36</v>
      </c>
      <c r="I79" t="e">
        <f t="shared" si="8"/>
        <v>#NUM!</v>
      </c>
    </row>
    <row r="80" spans="1:9" ht="12.75">
      <c r="A80">
        <f t="shared" si="7"/>
        <v>37</v>
      </c>
      <c r="I80" t="e">
        <f t="shared" si="8"/>
        <v>#NUM!</v>
      </c>
    </row>
    <row r="81" spans="1:9" ht="12.75">
      <c r="A81">
        <f t="shared" si="7"/>
        <v>38</v>
      </c>
      <c r="I81" t="e">
        <f t="shared" si="8"/>
        <v>#NUM!</v>
      </c>
    </row>
    <row r="82" spans="1:9" ht="12.75">
      <c r="A82">
        <f t="shared" si="7"/>
        <v>39</v>
      </c>
      <c r="I82" t="e">
        <f t="shared" si="8"/>
        <v>#NUM!</v>
      </c>
    </row>
    <row r="83" spans="1:9" ht="12.75">
      <c r="A83">
        <f t="shared" si="7"/>
        <v>40</v>
      </c>
      <c r="I83" t="e">
        <f t="shared" si="8"/>
        <v>#NUM!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J83"/>
  <sheetViews>
    <sheetView workbookViewId="0" topLeftCell="A1">
      <selection activeCell="A1" sqref="A1:IV16384"/>
    </sheetView>
  </sheetViews>
  <sheetFormatPr defaultColWidth="9.140625" defaultRowHeight="12.75"/>
  <cols>
    <col min="1" max="16384" width="11.140625" style="0" customWidth="1"/>
  </cols>
  <sheetData>
    <row r="1" spans="1:10" ht="14.25">
      <c r="A1" s="1" t="s">
        <v>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</v>
      </c>
      <c r="G1" s="1" t="s">
        <v>3</v>
      </c>
      <c r="H1" s="1" t="s">
        <v>2</v>
      </c>
      <c r="I1" s="1" t="s">
        <v>10</v>
      </c>
      <c r="J1" s="1"/>
    </row>
    <row r="2" spans="1:9" ht="12.75">
      <c r="A2">
        <v>0</v>
      </c>
      <c r="B2">
        <v>12</v>
      </c>
      <c r="C2">
        <f aca="true" t="shared" si="0" ref="C2:C33">LN(B2)</f>
        <v>2.4849066497880004</v>
      </c>
      <c r="D2">
        <f aca="true" t="shared" si="1" ref="D2:D33">100*(0.0009*A2+0.1164)</f>
        <v>11.64</v>
      </c>
      <c r="E2">
        <f aca="true" t="shared" si="2" ref="E2:E33">LN(D2)</f>
        <v>2.454447442303292</v>
      </c>
      <c r="F2">
        <f>8.66*10^-7*A2+3.5418*10^-4</f>
        <v>0.00035418</v>
      </c>
      <c r="G2">
        <v>120</v>
      </c>
      <c r="H2">
        <f aca="true" t="shared" si="3" ref="H2:H33">G2+22-1.5*A2</f>
        <v>142</v>
      </c>
      <c r="I2">
        <f aca="true" t="shared" si="4" ref="I2:I33">H2+((C2-E2)/F2)^0.5</f>
        <v>151.27357701073464</v>
      </c>
    </row>
    <row r="3" spans="1:9" ht="12.75">
      <c r="A3">
        <f aca="true" t="shared" si="5" ref="A3:A34">A2+1</f>
        <v>1</v>
      </c>
      <c r="B3">
        <v>12</v>
      </c>
      <c r="C3">
        <f t="shared" si="0"/>
        <v>2.4849066497880004</v>
      </c>
      <c r="D3">
        <f t="shared" si="1"/>
        <v>11.73</v>
      </c>
      <c r="E3">
        <f t="shared" si="2"/>
        <v>2.462149662665384</v>
      </c>
      <c r="F3">
        <f aca="true" t="shared" si="6" ref="F3:F42">8.66*10^-7*A3+3.5418*10^-4</f>
        <v>0.000355046</v>
      </c>
      <c r="G3">
        <v>120</v>
      </c>
      <c r="H3">
        <f t="shared" si="3"/>
        <v>140.5</v>
      </c>
      <c r="I3">
        <f t="shared" si="4"/>
        <v>148.50599048810824</v>
      </c>
    </row>
    <row r="4" spans="1:9" ht="12.75">
      <c r="A4">
        <f t="shared" si="5"/>
        <v>2</v>
      </c>
      <c r="B4">
        <v>12</v>
      </c>
      <c r="C4">
        <f t="shared" si="0"/>
        <v>2.4849066497880004</v>
      </c>
      <c r="D4">
        <f t="shared" si="1"/>
        <v>11.82</v>
      </c>
      <c r="E4">
        <f t="shared" si="2"/>
        <v>2.469793011977952</v>
      </c>
      <c r="F4">
        <f t="shared" si="6"/>
        <v>0.000355912</v>
      </c>
      <c r="G4">
        <v>120</v>
      </c>
      <c r="H4">
        <f t="shared" si="3"/>
        <v>139</v>
      </c>
      <c r="I4">
        <f t="shared" si="4"/>
        <v>145.51648184558033</v>
      </c>
    </row>
    <row r="5" spans="1:9" ht="12.75">
      <c r="A5">
        <f t="shared" si="5"/>
        <v>3</v>
      </c>
      <c r="B5">
        <v>12</v>
      </c>
      <c r="C5">
        <f t="shared" si="0"/>
        <v>2.4849066497880004</v>
      </c>
      <c r="D5">
        <f t="shared" si="1"/>
        <v>11.91</v>
      </c>
      <c r="E5">
        <f t="shared" si="2"/>
        <v>2.477378383367209</v>
      </c>
      <c r="F5">
        <f t="shared" si="6"/>
        <v>0.000356778</v>
      </c>
      <c r="G5">
        <v>120</v>
      </c>
      <c r="H5">
        <f t="shared" si="3"/>
        <v>137.5</v>
      </c>
      <c r="I5">
        <f t="shared" si="4"/>
        <v>142.09355009288512</v>
      </c>
    </row>
    <row r="6" spans="1:9" ht="12.75">
      <c r="A6">
        <f t="shared" si="5"/>
        <v>4</v>
      </c>
      <c r="B6">
        <v>12</v>
      </c>
      <c r="C6">
        <f t="shared" si="0"/>
        <v>2.4849066497880004</v>
      </c>
      <c r="D6">
        <f t="shared" si="1"/>
        <v>12.000000000000002</v>
      </c>
      <c r="E6">
        <f t="shared" si="2"/>
        <v>2.4849066497880004</v>
      </c>
      <c r="F6">
        <f t="shared" si="6"/>
        <v>0.000357644</v>
      </c>
      <c r="G6">
        <v>120</v>
      </c>
      <c r="H6">
        <f t="shared" si="3"/>
        <v>136</v>
      </c>
      <c r="I6">
        <f t="shared" si="4"/>
        <v>136</v>
      </c>
    </row>
    <row r="7" spans="1:9" ht="12.75">
      <c r="A7">
        <f t="shared" si="5"/>
        <v>5</v>
      </c>
      <c r="B7">
        <v>12</v>
      </c>
      <c r="C7">
        <f t="shared" si="0"/>
        <v>2.4849066497880004</v>
      </c>
      <c r="D7">
        <f t="shared" si="1"/>
        <v>12.09</v>
      </c>
      <c r="E7">
        <f t="shared" si="2"/>
        <v>2.492378664626701</v>
      </c>
      <c r="F7">
        <f t="shared" si="6"/>
        <v>0.00035851</v>
      </c>
      <c r="G7">
        <v>120</v>
      </c>
      <c r="H7">
        <f t="shared" si="3"/>
        <v>134.5</v>
      </c>
      <c r="I7" t="e">
        <f t="shared" si="4"/>
        <v>#NUM!</v>
      </c>
    </row>
    <row r="8" spans="1:9" ht="12.75">
      <c r="A8">
        <f t="shared" si="5"/>
        <v>6</v>
      </c>
      <c r="B8">
        <v>12</v>
      </c>
      <c r="C8">
        <f t="shared" si="0"/>
        <v>2.4849066497880004</v>
      </c>
      <c r="D8">
        <f t="shared" si="1"/>
        <v>12.18</v>
      </c>
      <c r="E8">
        <f t="shared" si="2"/>
        <v>2.4997952622817508</v>
      </c>
      <c r="F8">
        <f t="shared" si="6"/>
        <v>0.000359376</v>
      </c>
      <c r="G8">
        <v>120</v>
      </c>
      <c r="H8">
        <f t="shared" si="3"/>
        <v>133</v>
      </c>
      <c r="I8" t="e">
        <f t="shared" si="4"/>
        <v>#NUM!</v>
      </c>
    </row>
    <row r="9" spans="1:9" ht="12.75">
      <c r="A9">
        <f t="shared" si="5"/>
        <v>7</v>
      </c>
      <c r="B9">
        <v>12</v>
      </c>
      <c r="C9">
        <f t="shared" si="0"/>
        <v>2.4849066497880004</v>
      </c>
      <c r="D9">
        <f t="shared" si="1"/>
        <v>12.27</v>
      </c>
      <c r="E9">
        <f t="shared" si="2"/>
        <v>2.50715725872282</v>
      </c>
      <c r="F9">
        <f t="shared" si="6"/>
        <v>0.000360242</v>
      </c>
      <c r="G9">
        <v>120</v>
      </c>
      <c r="H9">
        <f t="shared" si="3"/>
        <v>131.5</v>
      </c>
      <c r="I9" t="e">
        <f t="shared" si="4"/>
        <v>#NUM!</v>
      </c>
    </row>
    <row r="10" spans="1:9" ht="12.75">
      <c r="A10">
        <f t="shared" si="5"/>
        <v>8</v>
      </c>
      <c r="B10">
        <v>12</v>
      </c>
      <c r="C10">
        <f t="shared" si="0"/>
        <v>2.4849066497880004</v>
      </c>
      <c r="D10">
        <f t="shared" si="1"/>
        <v>12.36</v>
      </c>
      <c r="E10">
        <f t="shared" si="2"/>
        <v>2.514465452029545</v>
      </c>
      <c r="F10">
        <f t="shared" si="6"/>
        <v>0.000361108</v>
      </c>
      <c r="G10">
        <v>120</v>
      </c>
      <c r="H10">
        <f t="shared" si="3"/>
        <v>130</v>
      </c>
      <c r="I10" t="e">
        <f t="shared" si="4"/>
        <v>#NUM!</v>
      </c>
    </row>
    <row r="11" spans="1:9" ht="12.75">
      <c r="A11">
        <f t="shared" si="5"/>
        <v>9</v>
      </c>
      <c r="B11">
        <v>12</v>
      </c>
      <c r="C11">
        <f t="shared" si="0"/>
        <v>2.4849066497880004</v>
      </c>
      <c r="D11">
        <f t="shared" si="1"/>
        <v>12.45</v>
      </c>
      <c r="E11">
        <f t="shared" si="2"/>
        <v>2.5217206229107165</v>
      </c>
      <c r="F11">
        <f t="shared" si="6"/>
        <v>0.000361974</v>
      </c>
      <c r="G11">
        <v>120</v>
      </c>
      <c r="H11">
        <f t="shared" si="3"/>
        <v>128.5</v>
      </c>
      <c r="I11" t="e">
        <f t="shared" si="4"/>
        <v>#NUM!</v>
      </c>
    </row>
    <row r="12" spans="1:9" ht="12.75">
      <c r="A12">
        <f t="shared" si="5"/>
        <v>10</v>
      </c>
      <c r="B12">
        <v>12</v>
      </c>
      <c r="C12">
        <f t="shared" si="0"/>
        <v>2.4849066497880004</v>
      </c>
      <c r="D12">
        <f t="shared" si="1"/>
        <v>12.540000000000001</v>
      </c>
      <c r="E12">
        <f t="shared" si="2"/>
        <v>2.5289235352047745</v>
      </c>
      <c r="F12">
        <f t="shared" si="6"/>
        <v>0.00036284</v>
      </c>
      <c r="G12">
        <v>120</v>
      </c>
      <c r="H12">
        <f t="shared" si="3"/>
        <v>127</v>
      </c>
      <c r="I12" t="e">
        <f t="shared" si="4"/>
        <v>#NUM!</v>
      </c>
    </row>
    <row r="13" spans="1:9" ht="12.75">
      <c r="A13">
        <f t="shared" si="5"/>
        <v>11</v>
      </c>
      <c r="B13">
        <v>12</v>
      </c>
      <c r="C13">
        <f t="shared" si="0"/>
        <v>2.4849066497880004</v>
      </c>
      <c r="D13">
        <f t="shared" si="1"/>
        <v>12.629999999999999</v>
      </c>
      <c r="E13">
        <f t="shared" si="2"/>
        <v>2.5360749363624</v>
      </c>
      <c r="F13">
        <f t="shared" si="6"/>
        <v>0.000363706</v>
      </c>
      <c r="G13">
        <v>120</v>
      </c>
      <c r="H13">
        <f t="shared" si="3"/>
        <v>125.5</v>
      </c>
      <c r="I13" t="e">
        <f t="shared" si="4"/>
        <v>#NUM!</v>
      </c>
    </row>
    <row r="14" spans="1:9" ht="12.75">
      <c r="A14">
        <f t="shared" si="5"/>
        <v>12</v>
      </c>
      <c r="B14">
        <v>12</v>
      </c>
      <c r="C14">
        <f t="shared" si="0"/>
        <v>2.4849066497880004</v>
      </c>
      <c r="D14">
        <f t="shared" si="1"/>
        <v>12.72</v>
      </c>
      <c r="E14">
        <f t="shared" si="2"/>
        <v>2.543175557911976</v>
      </c>
      <c r="F14">
        <f t="shared" si="6"/>
        <v>0.000364572</v>
      </c>
      <c r="G14">
        <v>120</v>
      </c>
      <c r="H14">
        <f t="shared" si="3"/>
        <v>124</v>
      </c>
      <c r="I14" t="e">
        <f t="shared" si="4"/>
        <v>#NUM!</v>
      </c>
    </row>
    <row r="15" spans="1:9" ht="12.75">
      <c r="A15">
        <f t="shared" si="5"/>
        <v>13</v>
      </c>
      <c r="B15">
        <v>12</v>
      </c>
      <c r="C15">
        <f t="shared" si="0"/>
        <v>2.4849066497880004</v>
      </c>
      <c r="D15">
        <f t="shared" si="1"/>
        <v>12.809999999999999</v>
      </c>
      <c r="E15">
        <f t="shared" si="2"/>
        <v>2.5502261159086426</v>
      </c>
      <c r="F15">
        <f t="shared" si="6"/>
        <v>0.000365438</v>
      </c>
      <c r="G15">
        <v>120</v>
      </c>
      <c r="H15">
        <f t="shared" si="3"/>
        <v>122.5</v>
      </c>
      <c r="I15" t="e">
        <f t="shared" si="4"/>
        <v>#NUM!</v>
      </c>
    </row>
    <row r="16" spans="1:9" ht="12.75">
      <c r="A16">
        <f t="shared" si="5"/>
        <v>14</v>
      </c>
      <c r="B16">
        <v>12</v>
      </c>
      <c r="C16">
        <f t="shared" si="0"/>
        <v>2.4849066497880004</v>
      </c>
      <c r="D16">
        <f t="shared" si="1"/>
        <v>12.9</v>
      </c>
      <c r="E16">
        <f t="shared" si="2"/>
        <v>2.5572273113676265</v>
      </c>
      <c r="F16">
        <f t="shared" si="6"/>
        <v>0.000366304</v>
      </c>
      <c r="G16">
        <v>120</v>
      </c>
      <c r="H16">
        <f t="shared" si="3"/>
        <v>121</v>
      </c>
      <c r="I16" t="e">
        <f t="shared" si="4"/>
        <v>#NUM!</v>
      </c>
    </row>
    <row r="17" spans="1:9" ht="12.75">
      <c r="A17">
        <f t="shared" si="5"/>
        <v>15</v>
      </c>
      <c r="B17">
        <v>12</v>
      </c>
      <c r="C17">
        <f t="shared" si="0"/>
        <v>2.4849066497880004</v>
      </c>
      <c r="D17">
        <f t="shared" si="1"/>
        <v>12.990000000000002</v>
      </c>
      <c r="E17">
        <f t="shared" si="2"/>
        <v>2.5641798306825083</v>
      </c>
      <c r="F17">
        <f t="shared" si="6"/>
        <v>0.00036717</v>
      </c>
      <c r="G17">
        <v>120</v>
      </c>
      <c r="H17">
        <f t="shared" si="3"/>
        <v>119.5</v>
      </c>
      <c r="I17" t="e">
        <f t="shared" si="4"/>
        <v>#NUM!</v>
      </c>
    </row>
    <row r="18" spans="1:9" ht="12.75">
      <c r="A18">
        <f t="shared" si="5"/>
        <v>16</v>
      </c>
      <c r="B18">
        <v>12</v>
      </c>
      <c r="C18">
        <f t="shared" si="0"/>
        <v>2.4849066497880004</v>
      </c>
      <c r="D18">
        <f t="shared" si="1"/>
        <v>13.08</v>
      </c>
      <c r="E18">
        <f t="shared" si="2"/>
        <v>2.5710843460290524</v>
      </c>
      <c r="F18">
        <f t="shared" si="6"/>
        <v>0.000368036</v>
      </c>
      <c r="G18">
        <v>120</v>
      </c>
      <c r="H18">
        <f t="shared" si="3"/>
        <v>118</v>
      </c>
      <c r="I18" t="e">
        <f t="shared" si="4"/>
        <v>#NUM!</v>
      </c>
    </row>
    <row r="19" spans="1:9" ht="12.75">
      <c r="A19">
        <f t="shared" si="5"/>
        <v>17</v>
      </c>
      <c r="B19">
        <v>12</v>
      </c>
      <c r="C19">
        <f t="shared" si="0"/>
        <v>2.4849066497880004</v>
      </c>
      <c r="D19">
        <f t="shared" si="1"/>
        <v>13.170000000000002</v>
      </c>
      <c r="E19">
        <f t="shared" si="2"/>
        <v>2.5779415157551897</v>
      </c>
      <c r="F19">
        <f t="shared" si="6"/>
        <v>0.000368902</v>
      </c>
      <c r="G19">
        <v>120</v>
      </c>
      <c r="H19">
        <f t="shared" si="3"/>
        <v>116.5</v>
      </c>
      <c r="I19" t="e">
        <f t="shared" si="4"/>
        <v>#NUM!</v>
      </c>
    </row>
    <row r="20" spans="1:9" ht="12.75">
      <c r="A20">
        <f t="shared" si="5"/>
        <v>18</v>
      </c>
      <c r="B20">
        <v>12</v>
      </c>
      <c r="C20">
        <f t="shared" si="0"/>
        <v>2.4849066497880004</v>
      </c>
      <c r="D20">
        <f t="shared" si="1"/>
        <v>13.26</v>
      </c>
      <c r="E20">
        <f t="shared" si="2"/>
        <v>2.5847519847577165</v>
      </c>
      <c r="F20">
        <f t="shared" si="6"/>
        <v>0.00036976800000000003</v>
      </c>
      <c r="G20">
        <v>120</v>
      </c>
      <c r="H20">
        <f t="shared" si="3"/>
        <v>115</v>
      </c>
      <c r="I20" t="e">
        <f t="shared" si="4"/>
        <v>#NUM!</v>
      </c>
    </row>
    <row r="21" spans="1:9" ht="12.75">
      <c r="A21">
        <f t="shared" si="5"/>
        <v>19</v>
      </c>
      <c r="B21">
        <v>12</v>
      </c>
      <c r="C21">
        <f t="shared" si="0"/>
        <v>2.4849066497880004</v>
      </c>
      <c r="D21">
        <f t="shared" si="1"/>
        <v>13.350000000000001</v>
      </c>
      <c r="E21">
        <f t="shared" si="2"/>
        <v>2.591516384846259</v>
      </c>
      <c r="F21">
        <f t="shared" si="6"/>
        <v>0.000370634</v>
      </c>
      <c r="G21">
        <v>120</v>
      </c>
      <c r="H21">
        <f t="shared" si="3"/>
        <v>113.5</v>
      </c>
      <c r="I21" t="e">
        <f t="shared" si="4"/>
        <v>#NUM!</v>
      </c>
    </row>
    <row r="22" spans="1:9" ht="12.75">
      <c r="A22">
        <f t="shared" si="5"/>
        <v>20</v>
      </c>
      <c r="B22">
        <v>12</v>
      </c>
      <c r="C22">
        <f t="shared" si="0"/>
        <v>2.4849066497880004</v>
      </c>
      <c r="D22">
        <f t="shared" si="1"/>
        <v>13.44</v>
      </c>
      <c r="E22">
        <f t="shared" si="2"/>
        <v>2.5982353350950036</v>
      </c>
      <c r="F22">
        <f t="shared" si="6"/>
        <v>0.0003715</v>
      </c>
      <c r="G22">
        <v>120</v>
      </c>
      <c r="H22">
        <f t="shared" si="3"/>
        <v>112</v>
      </c>
      <c r="I22" t="e">
        <f t="shared" si="4"/>
        <v>#NUM!</v>
      </c>
    </row>
    <row r="23" spans="1:9" ht="12.75">
      <c r="A23">
        <f t="shared" si="5"/>
        <v>21</v>
      </c>
      <c r="B23">
        <v>12</v>
      </c>
      <c r="C23">
        <f t="shared" si="0"/>
        <v>2.4849066497880004</v>
      </c>
      <c r="D23">
        <f t="shared" si="1"/>
        <v>13.530000000000001</v>
      </c>
      <c r="E23">
        <f t="shared" si="2"/>
        <v>2.604909442182697</v>
      </c>
      <c r="F23">
        <f t="shared" si="6"/>
        <v>0.000372366</v>
      </c>
      <c r="G23">
        <v>120</v>
      </c>
      <c r="H23">
        <f t="shared" si="3"/>
        <v>110.5</v>
      </c>
      <c r="I23" t="e">
        <f t="shared" si="4"/>
        <v>#NUM!</v>
      </c>
    </row>
    <row r="24" spans="1:9" ht="12.75">
      <c r="A24">
        <f t="shared" si="5"/>
        <v>22</v>
      </c>
      <c r="B24">
        <v>12</v>
      </c>
      <c r="C24">
        <f t="shared" si="0"/>
        <v>2.4849066497880004</v>
      </c>
      <c r="D24">
        <f t="shared" si="1"/>
        <v>13.62</v>
      </c>
      <c r="E24">
        <f t="shared" si="2"/>
        <v>2.611539300721366</v>
      </c>
      <c r="F24">
        <f t="shared" si="6"/>
        <v>0.000373232</v>
      </c>
      <c r="G24">
        <v>120</v>
      </c>
      <c r="H24">
        <f t="shared" si="3"/>
        <v>109</v>
      </c>
      <c r="I24" t="e">
        <f t="shared" si="4"/>
        <v>#NUM!</v>
      </c>
    </row>
    <row r="25" spans="1:9" ht="12.75">
      <c r="A25">
        <f t="shared" si="5"/>
        <v>23</v>
      </c>
      <c r="B25">
        <v>12</v>
      </c>
      <c r="C25">
        <f t="shared" si="0"/>
        <v>2.4849066497880004</v>
      </c>
      <c r="D25">
        <f t="shared" si="1"/>
        <v>13.71</v>
      </c>
      <c r="E25">
        <f t="shared" si="2"/>
        <v>2.6181254935742233</v>
      </c>
      <c r="F25">
        <f t="shared" si="6"/>
        <v>0.000374098</v>
      </c>
      <c r="G25">
        <v>120</v>
      </c>
      <c r="H25">
        <f t="shared" si="3"/>
        <v>107.5</v>
      </c>
      <c r="I25" t="e">
        <f t="shared" si="4"/>
        <v>#NUM!</v>
      </c>
    </row>
    <row r="26" spans="1:9" ht="12.75">
      <c r="A26">
        <f t="shared" si="5"/>
        <v>24</v>
      </c>
      <c r="B26">
        <v>12</v>
      </c>
      <c r="C26">
        <f t="shared" si="0"/>
        <v>2.4849066497880004</v>
      </c>
      <c r="D26">
        <f t="shared" si="1"/>
        <v>13.8</v>
      </c>
      <c r="E26">
        <f t="shared" si="2"/>
        <v>2.624668592163159</v>
      </c>
      <c r="F26">
        <f t="shared" si="6"/>
        <v>0.000374964</v>
      </c>
      <c r="G26">
        <v>120</v>
      </c>
      <c r="H26">
        <f t="shared" si="3"/>
        <v>106</v>
      </c>
      <c r="I26" t="e">
        <f t="shared" si="4"/>
        <v>#NUM!</v>
      </c>
    </row>
    <row r="27" spans="1:9" ht="12.75">
      <c r="A27">
        <f t="shared" si="5"/>
        <v>25</v>
      </c>
      <c r="B27">
        <v>12</v>
      </c>
      <c r="C27">
        <f t="shared" si="0"/>
        <v>2.4849066497880004</v>
      </c>
      <c r="D27">
        <f t="shared" si="1"/>
        <v>13.889999999999999</v>
      </c>
      <c r="E27">
        <f t="shared" si="2"/>
        <v>2.6311691567662523</v>
      </c>
      <c r="F27">
        <f t="shared" si="6"/>
        <v>0.00037583</v>
      </c>
      <c r="G27">
        <v>120</v>
      </c>
      <c r="H27">
        <f t="shared" si="3"/>
        <v>104.5</v>
      </c>
      <c r="I27" t="e">
        <f t="shared" si="4"/>
        <v>#NUM!</v>
      </c>
    </row>
    <row r="28" spans="1:9" ht="12.75">
      <c r="A28">
        <f t="shared" si="5"/>
        <v>26</v>
      </c>
      <c r="B28">
        <v>12</v>
      </c>
      <c r="C28">
        <f t="shared" si="0"/>
        <v>2.4849066497880004</v>
      </c>
      <c r="D28">
        <f t="shared" si="1"/>
        <v>13.98</v>
      </c>
      <c r="E28">
        <f t="shared" si="2"/>
        <v>2.637627736805664</v>
      </c>
      <c r="F28">
        <f t="shared" si="6"/>
        <v>0.000376696</v>
      </c>
      <c r="G28">
        <v>120</v>
      </c>
      <c r="H28">
        <f t="shared" si="3"/>
        <v>103</v>
      </c>
      <c r="I28" t="e">
        <f t="shared" si="4"/>
        <v>#NUM!</v>
      </c>
    </row>
    <row r="29" spans="1:9" ht="12.75">
      <c r="A29">
        <f t="shared" si="5"/>
        <v>27</v>
      </c>
      <c r="B29">
        <v>12</v>
      </c>
      <c r="C29">
        <f t="shared" si="0"/>
        <v>2.4849066497880004</v>
      </c>
      <c r="D29">
        <f t="shared" si="1"/>
        <v>14.069999999999999</v>
      </c>
      <c r="E29">
        <f t="shared" si="2"/>
        <v>2.6440448711262974</v>
      </c>
      <c r="F29">
        <f t="shared" si="6"/>
        <v>0.000377562</v>
      </c>
      <c r="G29">
        <v>120</v>
      </c>
      <c r="H29">
        <f t="shared" si="3"/>
        <v>101.5</v>
      </c>
      <c r="I29" t="e">
        <f t="shared" si="4"/>
        <v>#NUM!</v>
      </c>
    </row>
    <row r="30" spans="1:9" ht="12.75">
      <c r="A30">
        <f t="shared" si="5"/>
        <v>28</v>
      </c>
      <c r="B30">
        <v>12</v>
      </c>
      <c r="C30">
        <f t="shared" si="0"/>
        <v>2.4849066497880004</v>
      </c>
      <c r="D30">
        <f t="shared" si="1"/>
        <v>14.16</v>
      </c>
      <c r="E30">
        <f t="shared" si="2"/>
        <v>2.6504210882655737</v>
      </c>
      <c r="F30">
        <f t="shared" si="6"/>
        <v>0.000378428</v>
      </c>
      <c r="G30">
        <v>120</v>
      </c>
      <c r="H30">
        <f t="shared" si="3"/>
        <v>100</v>
      </c>
      <c r="I30" t="e">
        <f t="shared" si="4"/>
        <v>#NUM!</v>
      </c>
    </row>
    <row r="31" spans="1:9" ht="12.75">
      <c r="A31">
        <f t="shared" si="5"/>
        <v>29</v>
      </c>
      <c r="B31">
        <v>12</v>
      </c>
      <c r="C31">
        <f t="shared" si="0"/>
        <v>2.4849066497880004</v>
      </c>
      <c r="D31">
        <f t="shared" si="1"/>
        <v>14.250000000000002</v>
      </c>
      <c r="E31">
        <f t="shared" si="2"/>
        <v>2.6567569067146595</v>
      </c>
      <c r="F31">
        <f t="shared" si="6"/>
        <v>0.000379294</v>
      </c>
      <c r="G31">
        <v>120</v>
      </c>
      <c r="H31">
        <f t="shared" si="3"/>
        <v>98.5</v>
      </c>
      <c r="I31" t="e">
        <f t="shared" si="4"/>
        <v>#NUM!</v>
      </c>
    </row>
    <row r="32" spans="1:9" ht="12.75">
      <c r="A32">
        <f t="shared" si="5"/>
        <v>30</v>
      </c>
      <c r="B32">
        <v>12</v>
      </c>
      <c r="C32">
        <f t="shared" si="0"/>
        <v>2.4849066497880004</v>
      </c>
      <c r="D32">
        <f t="shared" si="1"/>
        <v>14.34</v>
      </c>
      <c r="E32">
        <f t="shared" si="2"/>
        <v>2.663052835171474</v>
      </c>
      <c r="F32">
        <f t="shared" si="6"/>
        <v>0.00038016</v>
      </c>
      <c r="G32">
        <v>120</v>
      </c>
      <c r="H32">
        <f t="shared" si="3"/>
        <v>97</v>
      </c>
      <c r="I32" t="e">
        <f t="shared" si="4"/>
        <v>#NUM!</v>
      </c>
    </row>
    <row r="33" spans="1:9" ht="12.75">
      <c r="A33">
        <f t="shared" si="5"/>
        <v>31</v>
      </c>
      <c r="B33">
        <v>12</v>
      </c>
      <c r="C33">
        <f t="shared" si="0"/>
        <v>2.4849066497880004</v>
      </c>
      <c r="D33">
        <f t="shared" si="1"/>
        <v>14.430000000000001</v>
      </c>
      <c r="E33">
        <f t="shared" si="2"/>
        <v>2.6693093727857797</v>
      </c>
      <c r="F33">
        <f t="shared" si="6"/>
        <v>0.000381026</v>
      </c>
      <c r="G33">
        <v>120</v>
      </c>
      <c r="H33">
        <f t="shared" si="3"/>
        <v>95.5</v>
      </c>
      <c r="I33" t="e">
        <f t="shared" si="4"/>
        <v>#NUM!</v>
      </c>
    </row>
    <row r="34" spans="1:9" ht="12.75">
      <c r="A34">
        <f t="shared" si="5"/>
        <v>32</v>
      </c>
      <c r="B34">
        <v>12</v>
      </c>
      <c r="C34">
        <f aca="true" t="shared" si="7" ref="C34:C42">LN(B34)</f>
        <v>2.4849066497880004</v>
      </c>
      <c r="D34">
        <f aca="true" t="shared" si="8" ref="D34:D42">100*(0.0009*A34+0.1164)</f>
        <v>14.52</v>
      </c>
      <c r="E34">
        <f aca="true" t="shared" si="9" ref="E34:E42">LN(D34)</f>
        <v>2.67552700939665</v>
      </c>
      <c r="F34">
        <f t="shared" si="6"/>
        <v>0.000381892</v>
      </c>
      <c r="G34">
        <v>120</v>
      </c>
      <c r="H34">
        <f aca="true" t="shared" si="10" ref="H34:H42">G34+22-1.5*A34</f>
        <v>94</v>
      </c>
      <c r="I34" t="e">
        <f aca="true" t="shared" si="11" ref="I34:I42">H34+((C34-E34)/F34)^0.5</f>
        <v>#NUM!</v>
      </c>
    </row>
    <row r="35" spans="1:9" ht="12.75">
      <c r="A35">
        <f aca="true" t="shared" si="12" ref="A35:A42">A34+1</f>
        <v>33</v>
      </c>
      <c r="B35">
        <v>12</v>
      </c>
      <c r="C35">
        <f t="shared" si="7"/>
        <v>2.4849066497880004</v>
      </c>
      <c r="D35">
        <f t="shared" si="8"/>
        <v>14.610000000000001</v>
      </c>
      <c r="E35">
        <f t="shared" si="9"/>
        <v>2.6817062257626083</v>
      </c>
      <c r="F35">
        <f t="shared" si="6"/>
        <v>0.000382758</v>
      </c>
      <c r="G35">
        <v>120</v>
      </c>
      <c r="H35">
        <f t="shared" si="10"/>
        <v>92.5</v>
      </c>
      <c r="I35" t="e">
        <f t="shared" si="11"/>
        <v>#NUM!</v>
      </c>
    </row>
    <row r="36" spans="1:9" ht="12.75">
      <c r="A36">
        <f t="shared" si="12"/>
        <v>34</v>
      </c>
      <c r="B36">
        <v>12</v>
      </c>
      <c r="C36">
        <f t="shared" si="7"/>
        <v>2.4849066497880004</v>
      </c>
      <c r="D36">
        <f t="shared" si="8"/>
        <v>14.7</v>
      </c>
      <c r="E36">
        <f t="shared" si="9"/>
        <v>2.6878474937846906</v>
      </c>
      <c r="F36">
        <f t="shared" si="6"/>
        <v>0.000383624</v>
      </c>
      <c r="G36">
        <v>120</v>
      </c>
      <c r="H36">
        <f t="shared" si="10"/>
        <v>91</v>
      </c>
      <c r="I36" t="e">
        <f t="shared" si="11"/>
        <v>#NUM!</v>
      </c>
    </row>
    <row r="37" spans="1:9" ht="12.75">
      <c r="A37">
        <f t="shared" si="12"/>
        <v>35</v>
      </c>
      <c r="B37">
        <v>12</v>
      </c>
      <c r="C37">
        <f t="shared" si="7"/>
        <v>2.4849066497880004</v>
      </c>
      <c r="D37">
        <f t="shared" si="8"/>
        <v>14.790000000000001</v>
      </c>
      <c r="E37">
        <f t="shared" si="9"/>
        <v>2.6939512767227085</v>
      </c>
      <c r="F37">
        <f t="shared" si="6"/>
        <v>0.00038449</v>
      </c>
      <c r="G37">
        <v>120</v>
      </c>
      <c r="H37">
        <f t="shared" si="10"/>
        <v>89.5</v>
      </c>
      <c r="I37" t="e">
        <f t="shared" si="11"/>
        <v>#NUM!</v>
      </c>
    </row>
    <row r="38" spans="1:9" ht="12.75">
      <c r="A38">
        <f t="shared" si="12"/>
        <v>36</v>
      </c>
      <c r="B38">
        <v>12</v>
      </c>
      <c r="C38">
        <f t="shared" si="7"/>
        <v>2.4849066497880004</v>
      </c>
      <c r="D38">
        <f t="shared" si="8"/>
        <v>14.879999999999999</v>
      </c>
      <c r="E38">
        <f t="shared" si="9"/>
        <v>2.7000180294049456</v>
      </c>
      <c r="F38">
        <f t="shared" si="6"/>
        <v>0.000385356</v>
      </c>
      <c r="G38">
        <v>120</v>
      </c>
      <c r="H38">
        <f t="shared" si="10"/>
        <v>88</v>
      </c>
      <c r="I38" t="e">
        <f t="shared" si="11"/>
        <v>#NUM!</v>
      </c>
    </row>
    <row r="39" spans="1:9" ht="12.75">
      <c r="A39">
        <f t="shared" si="12"/>
        <v>37</v>
      </c>
      <c r="B39">
        <v>12</v>
      </c>
      <c r="C39">
        <f t="shared" si="7"/>
        <v>2.4849066497880004</v>
      </c>
      <c r="D39">
        <f t="shared" si="8"/>
        <v>14.97</v>
      </c>
      <c r="E39">
        <f t="shared" si="9"/>
        <v>2.706048198431537</v>
      </c>
      <c r="F39">
        <f t="shared" si="6"/>
        <v>0.000386222</v>
      </c>
      <c r="G39">
        <v>120</v>
      </c>
      <c r="H39">
        <f t="shared" si="10"/>
        <v>86.5</v>
      </c>
      <c r="I39" t="e">
        <f t="shared" si="11"/>
        <v>#NUM!</v>
      </c>
    </row>
    <row r="40" spans="1:9" ht="12.75">
      <c r="A40">
        <f t="shared" si="12"/>
        <v>38</v>
      </c>
      <c r="B40">
        <v>12</v>
      </c>
      <c r="C40">
        <f t="shared" si="7"/>
        <v>2.4849066497880004</v>
      </c>
      <c r="D40">
        <f t="shared" si="8"/>
        <v>15.06</v>
      </c>
      <c r="E40">
        <f t="shared" si="9"/>
        <v>2.7120422223717475</v>
      </c>
      <c r="F40">
        <f t="shared" si="6"/>
        <v>0.000387088</v>
      </c>
      <c r="G40">
        <v>120</v>
      </c>
      <c r="H40">
        <f t="shared" si="10"/>
        <v>85</v>
      </c>
      <c r="I40" t="e">
        <f t="shared" si="11"/>
        <v>#NUM!</v>
      </c>
    </row>
    <row r="41" spans="1:9" ht="12.75">
      <c r="A41">
        <f t="shared" si="12"/>
        <v>39</v>
      </c>
      <c r="B41">
        <v>12</v>
      </c>
      <c r="C41">
        <f t="shared" si="7"/>
        <v>2.4849066497880004</v>
      </c>
      <c r="D41">
        <f t="shared" si="8"/>
        <v>15.15</v>
      </c>
      <c r="E41">
        <f t="shared" si="9"/>
        <v>2.7180005319553784</v>
      </c>
      <c r="F41">
        <f t="shared" si="6"/>
        <v>0.000387954</v>
      </c>
      <c r="G41">
        <v>120</v>
      </c>
      <c r="H41">
        <f t="shared" si="10"/>
        <v>83.5</v>
      </c>
      <c r="I41" t="e">
        <f t="shared" si="11"/>
        <v>#NUM!</v>
      </c>
    </row>
    <row r="42" spans="1:9" ht="12.75">
      <c r="A42">
        <f t="shared" si="12"/>
        <v>40</v>
      </c>
      <c r="B42">
        <v>12</v>
      </c>
      <c r="C42">
        <f t="shared" si="7"/>
        <v>2.4849066497880004</v>
      </c>
      <c r="D42">
        <f t="shared" si="8"/>
        <v>15.24</v>
      </c>
      <c r="E42">
        <f t="shared" si="9"/>
        <v>2.7239235502585</v>
      </c>
      <c r="F42">
        <f t="shared" si="6"/>
        <v>0.00038882</v>
      </c>
      <c r="G42">
        <v>120</v>
      </c>
      <c r="H42">
        <f t="shared" si="10"/>
        <v>82</v>
      </c>
      <c r="I42" t="e">
        <f t="shared" si="11"/>
        <v>#NUM!</v>
      </c>
    </row>
    <row r="43" spans="1:9" ht="12.75">
      <c r="A43">
        <f aca="true" t="shared" si="13" ref="A43:A83">A2</f>
        <v>0</v>
      </c>
      <c r="I43">
        <f>H2-((C2-E2)/F2)^0.5</f>
        <v>132.72642298926536</v>
      </c>
    </row>
    <row r="44" spans="1:9" ht="12.75">
      <c r="A44">
        <f t="shared" si="13"/>
        <v>1</v>
      </c>
      <c r="I44">
        <f aca="true" t="shared" si="14" ref="I44:I83">H3-((C3-E3)/F3)^0.5</f>
        <v>132.49400951189176</v>
      </c>
    </row>
    <row r="45" spans="1:9" ht="12.75">
      <c r="A45">
        <f t="shared" si="13"/>
        <v>2</v>
      </c>
      <c r="I45">
        <f t="shared" si="14"/>
        <v>132.48351815441967</v>
      </c>
    </row>
    <row r="46" spans="1:9" ht="12.75">
      <c r="A46">
        <f t="shared" si="13"/>
        <v>3</v>
      </c>
      <c r="I46">
        <f t="shared" si="14"/>
        <v>132.90644990711488</v>
      </c>
    </row>
    <row r="47" spans="1:9" ht="12.75">
      <c r="A47">
        <f t="shared" si="13"/>
        <v>4</v>
      </c>
      <c r="I47">
        <f t="shared" si="14"/>
        <v>136</v>
      </c>
    </row>
    <row r="48" spans="1:9" ht="12.75">
      <c r="A48">
        <f t="shared" si="13"/>
        <v>5</v>
      </c>
      <c r="I48" t="e">
        <f t="shared" si="14"/>
        <v>#NUM!</v>
      </c>
    </row>
    <row r="49" spans="1:9" ht="12.75">
      <c r="A49">
        <f t="shared" si="13"/>
        <v>6</v>
      </c>
      <c r="I49" t="e">
        <f t="shared" si="14"/>
        <v>#NUM!</v>
      </c>
    </row>
    <row r="50" spans="1:9" ht="12.75">
      <c r="A50">
        <f t="shared" si="13"/>
        <v>7</v>
      </c>
      <c r="I50" t="e">
        <f t="shared" si="14"/>
        <v>#NUM!</v>
      </c>
    </row>
    <row r="51" spans="1:9" ht="12.75">
      <c r="A51">
        <f t="shared" si="13"/>
        <v>8</v>
      </c>
      <c r="I51" t="e">
        <f t="shared" si="14"/>
        <v>#NUM!</v>
      </c>
    </row>
    <row r="52" spans="1:9" ht="12.75">
      <c r="A52">
        <f t="shared" si="13"/>
        <v>9</v>
      </c>
      <c r="I52" t="e">
        <f t="shared" si="14"/>
        <v>#NUM!</v>
      </c>
    </row>
    <row r="53" spans="1:9" ht="12.75">
      <c r="A53">
        <f t="shared" si="13"/>
        <v>10</v>
      </c>
      <c r="I53" t="e">
        <f t="shared" si="14"/>
        <v>#NUM!</v>
      </c>
    </row>
    <row r="54" spans="1:9" ht="12.75">
      <c r="A54">
        <f t="shared" si="13"/>
        <v>11</v>
      </c>
      <c r="I54" t="e">
        <f t="shared" si="14"/>
        <v>#NUM!</v>
      </c>
    </row>
    <row r="55" spans="1:9" ht="12.75">
      <c r="A55">
        <f t="shared" si="13"/>
        <v>12</v>
      </c>
      <c r="I55" t="e">
        <f t="shared" si="14"/>
        <v>#NUM!</v>
      </c>
    </row>
    <row r="56" spans="1:9" ht="12.75">
      <c r="A56">
        <f t="shared" si="13"/>
        <v>13</v>
      </c>
      <c r="I56" t="e">
        <f t="shared" si="14"/>
        <v>#NUM!</v>
      </c>
    </row>
    <row r="57" spans="1:9" ht="12.75">
      <c r="A57">
        <f t="shared" si="13"/>
        <v>14</v>
      </c>
      <c r="I57" t="e">
        <f t="shared" si="14"/>
        <v>#NUM!</v>
      </c>
    </row>
    <row r="58" spans="1:9" ht="12.75">
      <c r="A58">
        <f t="shared" si="13"/>
        <v>15</v>
      </c>
      <c r="I58" t="e">
        <f t="shared" si="14"/>
        <v>#NUM!</v>
      </c>
    </row>
    <row r="59" spans="1:9" ht="12.75">
      <c r="A59">
        <f t="shared" si="13"/>
        <v>16</v>
      </c>
      <c r="I59" t="e">
        <f t="shared" si="14"/>
        <v>#NUM!</v>
      </c>
    </row>
    <row r="60" spans="1:9" ht="12.75">
      <c r="A60">
        <f t="shared" si="13"/>
        <v>17</v>
      </c>
      <c r="I60" t="e">
        <f t="shared" si="14"/>
        <v>#NUM!</v>
      </c>
    </row>
    <row r="61" spans="1:9" ht="12.75">
      <c r="A61">
        <f t="shared" si="13"/>
        <v>18</v>
      </c>
      <c r="I61" t="e">
        <f t="shared" si="14"/>
        <v>#NUM!</v>
      </c>
    </row>
    <row r="62" spans="1:9" ht="12.75">
      <c r="A62">
        <f t="shared" si="13"/>
        <v>19</v>
      </c>
      <c r="I62" t="e">
        <f t="shared" si="14"/>
        <v>#NUM!</v>
      </c>
    </row>
    <row r="63" spans="1:9" ht="12.75">
      <c r="A63">
        <f t="shared" si="13"/>
        <v>20</v>
      </c>
      <c r="I63" t="e">
        <f t="shared" si="14"/>
        <v>#NUM!</v>
      </c>
    </row>
    <row r="64" spans="1:9" ht="12.75">
      <c r="A64">
        <f t="shared" si="13"/>
        <v>21</v>
      </c>
      <c r="I64" t="e">
        <f t="shared" si="14"/>
        <v>#NUM!</v>
      </c>
    </row>
    <row r="65" spans="1:9" ht="12.75">
      <c r="A65">
        <f t="shared" si="13"/>
        <v>22</v>
      </c>
      <c r="I65" t="e">
        <f t="shared" si="14"/>
        <v>#NUM!</v>
      </c>
    </row>
    <row r="66" spans="1:9" ht="12.75">
      <c r="A66">
        <f t="shared" si="13"/>
        <v>23</v>
      </c>
      <c r="I66" t="e">
        <f t="shared" si="14"/>
        <v>#NUM!</v>
      </c>
    </row>
    <row r="67" spans="1:9" ht="12.75">
      <c r="A67">
        <f t="shared" si="13"/>
        <v>24</v>
      </c>
      <c r="I67" t="e">
        <f t="shared" si="14"/>
        <v>#NUM!</v>
      </c>
    </row>
    <row r="68" spans="1:9" ht="12.75">
      <c r="A68">
        <f t="shared" si="13"/>
        <v>25</v>
      </c>
      <c r="I68" t="e">
        <f t="shared" si="14"/>
        <v>#NUM!</v>
      </c>
    </row>
    <row r="69" spans="1:9" ht="12.75">
      <c r="A69">
        <f t="shared" si="13"/>
        <v>26</v>
      </c>
      <c r="I69" t="e">
        <f t="shared" si="14"/>
        <v>#NUM!</v>
      </c>
    </row>
    <row r="70" spans="1:9" ht="12.75">
      <c r="A70">
        <f t="shared" si="13"/>
        <v>27</v>
      </c>
      <c r="I70" t="e">
        <f t="shared" si="14"/>
        <v>#NUM!</v>
      </c>
    </row>
    <row r="71" spans="1:9" ht="12.75">
      <c r="A71">
        <f t="shared" si="13"/>
        <v>28</v>
      </c>
      <c r="I71" t="e">
        <f t="shared" si="14"/>
        <v>#NUM!</v>
      </c>
    </row>
    <row r="72" spans="1:9" ht="12.75">
      <c r="A72">
        <f t="shared" si="13"/>
        <v>29</v>
      </c>
      <c r="I72" t="e">
        <f t="shared" si="14"/>
        <v>#NUM!</v>
      </c>
    </row>
    <row r="73" spans="1:9" ht="12.75">
      <c r="A73">
        <f t="shared" si="13"/>
        <v>30</v>
      </c>
      <c r="I73" t="e">
        <f t="shared" si="14"/>
        <v>#NUM!</v>
      </c>
    </row>
    <row r="74" spans="1:9" ht="12.75">
      <c r="A74">
        <f t="shared" si="13"/>
        <v>31</v>
      </c>
      <c r="I74" t="e">
        <f t="shared" si="14"/>
        <v>#NUM!</v>
      </c>
    </row>
    <row r="75" spans="1:9" ht="12.75">
      <c r="A75">
        <f t="shared" si="13"/>
        <v>32</v>
      </c>
      <c r="I75" t="e">
        <f t="shared" si="14"/>
        <v>#NUM!</v>
      </c>
    </row>
    <row r="76" spans="1:9" ht="12.75">
      <c r="A76">
        <f t="shared" si="13"/>
        <v>33</v>
      </c>
      <c r="I76" t="e">
        <f t="shared" si="14"/>
        <v>#NUM!</v>
      </c>
    </row>
    <row r="77" spans="1:9" ht="12.75">
      <c r="A77">
        <f t="shared" si="13"/>
        <v>34</v>
      </c>
      <c r="I77" t="e">
        <f t="shared" si="14"/>
        <v>#NUM!</v>
      </c>
    </row>
    <row r="78" spans="1:9" ht="12.75">
      <c r="A78">
        <f t="shared" si="13"/>
        <v>35</v>
      </c>
      <c r="I78" t="e">
        <f t="shared" si="14"/>
        <v>#NUM!</v>
      </c>
    </row>
    <row r="79" spans="1:9" ht="12.75">
      <c r="A79">
        <f t="shared" si="13"/>
        <v>36</v>
      </c>
      <c r="I79" t="e">
        <f t="shared" si="14"/>
        <v>#NUM!</v>
      </c>
    </row>
    <row r="80" spans="1:9" ht="12.75">
      <c r="A80">
        <f t="shared" si="13"/>
        <v>37</v>
      </c>
      <c r="I80" t="e">
        <f t="shared" si="14"/>
        <v>#NUM!</v>
      </c>
    </row>
    <row r="81" spans="1:9" ht="12.75">
      <c r="A81">
        <f t="shared" si="13"/>
        <v>38</v>
      </c>
      <c r="I81" t="e">
        <f t="shared" si="14"/>
        <v>#NUM!</v>
      </c>
    </row>
    <row r="82" spans="1:9" ht="12.75">
      <c r="A82">
        <f t="shared" si="13"/>
        <v>39</v>
      </c>
      <c r="I82" t="e">
        <f t="shared" si="14"/>
        <v>#NUM!</v>
      </c>
    </row>
    <row r="83" spans="1:9" ht="12.75">
      <c r="A83">
        <f t="shared" si="13"/>
        <v>40</v>
      </c>
      <c r="I83" t="e">
        <f t="shared" si="14"/>
        <v>#NUM!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M Summer</dc:creator>
  <cp:keywords/>
  <dc:description/>
  <cp:lastModifiedBy>Fire Safety</cp:lastModifiedBy>
  <dcterms:created xsi:type="dcterms:W3CDTF">2002-04-04T14:12:56Z</dcterms:created>
  <dcterms:modified xsi:type="dcterms:W3CDTF">2004-10-14T18:13:44Z</dcterms:modified>
  <cp:category/>
  <cp:version/>
  <cp:contentType/>
  <cp:contentStatus/>
</cp:coreProperties>
</file>